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Prijedlog financijskog plana Gimnazije Velika Gorica za 2026. godinu i projekcije plana za 2027. i 2028. godinu\"/>
    </mc:Choice>
  </mc:AlternateContent>
  <xr:revisionPtr revIDLastSave="0" documentId="13_ncr:1_{0810CEC2-C599-4F9B-810D-32BA4231AA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2" r:id="rId1"/>
    <sheet name="RAČUN PRIHODA I RASHODA" sheetId="3" r:id="rId2"/>
    <sheet name="PRIHODI I RASHODI PO IZVORIMA" sheetId="4" r:id="rId3"/>
    <sheet name="RASHODI PREMA FUNKCIJSKOJ KLAS" sheetId="5" r:id="rId4"/>
    <sheet name="POSEBNI DIO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G31" i="3"/>
  <c r="G39" i="3"/>
  <c r="G32" i="3" s="1"/>
  <c r="G51" i="3"/>
  <c r="G12" i="3"/>
  <c r="G25" i="3"/>
  <c r="G21" i="3"/>
  <c r="G6" i="6"/>
  <c r="G130" i="6"/>
  <c r="G197" i="6"/>
  <c r="G196" i="6" s="1"/>
  <c r="G132" i="6"/>
  <c r="G139" i="6"/>
  <c r="G134" i="6" s="1"/>
  <c r="G146" i="6"/>
  <c r="G106" i="6"/>
  <c r="G45" i="6" s="1"/>
  <c r="G59" i="6"/>
  <c r="G7" i="6"/>
  <c r="G40" i="6"/>
  <c r="G12" i="6"/>
  <c r="G17" i="6"/>
  <c r="G21" i="6"/>
  <c r="G30" i="6"/>
  <c r="G12" i="2"/>
  <c r="F26" i="3"/>
  <c r="F40" i="3"/>
  <c r="C32" i="4"/>
  <c r="C31" i="4"/>
  <c r="G11" i="6" l="1"/>
  <c r="G10" i="6" s="1"/>
  <c r="F39" i="3"/>
  <c r="F32" i="3" s="1"/>
  <c r="F31" i="3" s="1"/>
  <c r="F12" i="3"/>
  <c r="E41" i="3"/>
  <c r="E40" i="3"/>
  <c r="E33" i="3"/>
  <c r="E54" i="3"/>
  <c r="E13" i="3"/>
  <c r="E25" i="3"/>
  <c r="E21" i="3"/>
  <c r="E197" i="6"/>
  <c r="E204" i="6"/>
  <c r="E132" i="6"/>
  <c r="E135" i="6"/>
  <c r="E139" i="6"/>
  <c r="E146" i="6"/>
  <c r="E155" i="6"/>
  <c r="E99" i="6"/>
  <c r="E96" i="6" s="1"/>
  <c r="E83" i="6"/>
  <c r="E59" i="6"/>
  <c r="E12" i="6"/>
  <c r="E17" i="6"/>
  <c r="E21" i="6"/>
  <c r="E30" i="6"/>
  <c r="B10" i="5"/>
  <c r="B11" i="5"/>
  <c r="B35" i="4"/>
  <c r="B32" i="4"/>
  <c r="B13" i="4"/>
  <c r="B12" i="4"/>
  <c r="B31" i="4" s="1"/>
  <c r="F37" i="2"/>
  <c r="F29" i="2"/>
  <c r="F155" i="6"/>
  <c r="F146" i="6"/>
  <c r="F139" i="6"/>
  <c r="F135" i="6"/>
  <c r="F132" i="6"/>
  <c r="F30" i="6"/>
  <c r="F21" i="6"/>
  <c r="F17" i="6"/>
  <c r="F12" i="6"/>
  <c r="F7" i="6"/>
  <c r="F32" i="4"/>
  <c r="E32" i="4"/>
  <c r="D32" i="4"/>
  <c r="F31" i="4"/>
  <c r="E31" i="4"/>
  <c r="D31" i="4"/>
  <c r="B26" i="4"/>
  <c r="B22" i="4"/>
  <c r="B18" i="4"/>
  <c r="F33" i="3"/>
  <c r="H34" i="2"/>
  <c r="H37" i="2" s="1"/>
  <c r="J34" i="2" s="1"/>
  <c r="J37" i="2" s="1"/>
  <c r="J21" i="2"/>
  <c r="H21" i="2"/>
  <c r="F14" i="2"/>
  <c r="G11" i="2"/>
  <c r="E134" i="6" l="1"/>
  <c r="E196" i="6"/>
  <c r="E39" i="3"/>
  <c r="E32" i="3" s="1"/>
  <c r="E31" i="3" s="1"/>
  <c r="F11" i="6"/>
  <c r="F10" i="6" s="1"/>
  <c r="B33" i="4"/>
  <c r="B14" i="4"/>
  <c r="E12" i="3"/>
  <c r="F22" i="2"/>
  <c r="H22" i="2"/>
  <c r="H28" i="2" s="1"/>
  <c r="H29" i="2" s="1"/>
  <c r="J22" i="2"/>
  <c r="J28" i="2" s="1"/>
  <c r="J29" i="2" s="1"/>
</calcChain>
</file>

<file path=xl/sharedStrings.xml><?xml version="1.0" encoding="utf-8"?>
<sst xmlns="http://schemas.openxmlformats.org/spreadsheetml/2006/main" count="485" uniqueCount="211">
  <si>
    <t>I. OPĆI DIO</t>
  </si>
  <si>
    <t>A) SAŽETAK RAČUNA PRIHODA I RASHODA</t>
  </si>
  <si>
    <t>Projekcija 2027.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</si>
  <si>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</si>
  <si>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</si>
  <si>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</si>
  <si>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</si>
  <si>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</si>
  <si>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</si>
  <si>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</si>
  <si>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</si>
  <si>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</si>
  <si>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</si>
  <si>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</si>
  <si>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</si>
  <si>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</si>
  <si>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</si>
  <si>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</si>
  <si>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</si>
  <si>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</si>
  <si>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</si>
  <si>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</si>
  <si>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gvg</t>
  </si>
  <si>
    <t>GIMNAZIJA VELIKA GORICA</t>
  </si>
  <si>
    <t>Ulica kralja Stjepana Tomaševića 21</t>
  </si>
  <si>
    <t>10410  Velika Gorica</t>
  </si>
  <si>
    <t>Tel/fax: 01/6221-370</t>
  </si>
  <si>
    <t xml:space="preserve">E-mail voditelja računovodstva: ivan.stefancic@skole.hr </t>
  </si>
  <si>
    <t>E-mail škole: ured@gimnazija-velika-gorica.skole.hr</t>
  </si>
  <si>
    <t xml:space="preserve">A. RAČUN PRIHODA I RASHODA </t>
  </si>
  <si>
    <t>PRIHODI I RASHODI PREMA EKONOMSKOJ KLASIFIKACIJI</t>
  </si>
  <si>
    <t>PRIHODI POSLOVANJA</t>
  </si>
  <si>
    <t>Razred</t>
  </si>
  <si>
    <t>Skupina</t>
  </si>
  <si>
    <t>Izvor</t>
  </si>
  <si>
    <t>Naziv prihoda</t>
  </si>
  <si>
    <t>Prihodi od poslovanja</t>
  </si>
  <si>
    <t>Pomoći iz inozemstva i od subjekata unutar općeg proračuna</t>
  </si>
  <si>
    <t>5.L.</t>
  </si>
  <si>
    <t>Tekuće pomoći proračunskim korisnicima iz proračuna koji im nije nadležan</t>
  </si>
  <si>
    <t>5.T.</t>
  </si>
  <si>
    <t>Tekuće pomoći temeljem prijenosa EU sredstava</t>
  </si>
  <si>
    <t>Prihodi od imovine</t>
  </si>
  <si>
    <t>3.4.</t>
  </si>
  <si>
    <t>Kamate na oročena sredstva i depozite</t>
  </si>
  <si>
    <t>Prihodi od upravnih i administrativnih pristojbi, pristojbi po posebnim propisima i naknada</t>
  </si>
  <si>
    <t>4.M.</t>
  </si>
  <si>
    <t>Ostali nespomenuti prihodi</t>
  </si>
  <si>
    <t>Prihodi od prodaje proizvoda i roba, te pruženih usluga, prihodi od donacija, te povrati po protestiranim jamstvima</t>
  </si>
  <si>
    <t>Prihodi od pruženih usluga</t>
  </si>
  <si>
    <t>6.4.</t>
  </si>
  <si>
    <t>Tekuće donacije</t>
  </si>
  <si>
    <t>Kapitalne donacije</t>
  </si>
  <si>
    <t>Prihodi iz nadležnog proračuna i od HZZO-a temeljem ugovornih obveza</t>
  </si>
  <si>
    <t>1.1.</t>
  </si>
  <si>
    <t>Prihodi iz nadležnog proračuna za financiranje rashoda poslovanja</t>
  </si>
  <si>
    <t>1.2.</t>
  </si>
  <si>
    <t>Prihodi iz nadležnog proračuna za financiranje rashoda za nabavu nefinancijske imovine</t>
  </si>
  <si>
    <t>RASHODI POSLOVANJA</t>
  </si>
  <si>
    <t>Naziv rashoda</t>
  </si>
  <si>
    <t>3+4</t>
  </si>
  <si>
    <t>Ukupno rashodi</t>
  </si>
  <si>
    <t>Rashodi poslovanja</t>
  </si>
  <si>
    <t>Rashodi za zaposlene</t>
  </si>
  <si>
    <t>Opći prihodi i primici</t>
  </si>
  <si>
    <t>Vlastiti izvori</t>
  </si>
  <si>
    <t>Prihodi za posebne namjene</t>
  </si>
  <si>
    <t>Pomoći</t>
  </si>
  <si>
    <t>Donacije</t>
  </si>
  <si>
    <t>Materijalni rashodi</t>
  </si>
  <si>
    <t>Financijski rashodi</t>
  </si>
  <si>
    <t>Rashodi za nabavu nefinancijske imovine</t>
  </si>
  <si>
    <t>Rashodi za nabavu neproizvedene dugotrajne imovine</t>
  </si>
  <si>
    <t>Rashodi za nabavu proizvedene dugotrajne imovine</t>
  </si>
  <si>
    <t>PRIHODI I RASHODI PREMA IZVORIMA FINANCIRANJA</t>
  </si>
  <si>
    <t>Brojčana oznaka i naziv</t>
  </si>
  <si>
    <t>1.1. OPĆI PRIHODI I PRIMICI</t>
  </si>
  <si>
    <t>PRIHODI</t>
  </si>
  <si>
    <t>RASHODI</t>
  </si>
  <si>
    <t>RAZLIKA</t>
  </si>
  <si>
    <t>3.4. VLASTITI PRIHODI - SŠ</t>
  </si>
  <si>
    <t>6.4. DONACIJE - SŠ</t>
  </si>
  <si>
    <t>5.L. POMOĆI - SŠ</t>
  </si>
  <si>
    <t>4.M. PRIHODI ZA POSEBNE NAMJENE - SŠ</t>
  </si>
  <si>
    <t>UKUPNO PRIHODI</t>
  </si>
  <si>
    <t>UKUPNO RASHODI</t>
  </si>
  <si>
    <t>RASHODI PREMA FUNKCIJSKOJ KLASIFIKACIJI</t>
  </si>
  <si>
    <t>BROJČANA OZNAKA I NAZIV</t>
  </si>
  <si>
    <t>UKUPNI RASHODI</t>
  </si>
  <si>
    <t>09 Obrazovanje</t>
  </si>
  <si>
    <t>092 Srednjoškolsko obrazovanje</t>
  </si>
  <si>
    <t>096 Dodatne usluge u obrazovanju</t>
  </si>
  <si>
    <t>097 Istraživanje i razvoj obrazovanja</t>
  </si>
  <si>
    <t>098 Usluge obrazovanja koje nisu drugdje svrstane</t>
  </si>
  <si>
    <t>II. POSEBNI DIO</t>
  </si>
  <si>
    <t>Šifra</t>
  </si>
  <si>
    <t xml:space="preserve">Naziv </t>
  </si>
  <si>
    <t>PROGRAM 1003</t>
  </si>
  <si>
    <t>MINIMALNI STANDARD U SREDNJEM ŠKOLSTVU- MATERIJALNI I FINANCIJSKI RASHODI</t>
  </si>
  <si>
    <t>Aktivnost A100001</t>
  </si>
  <si>
    <t>Izvor financiranja 1.1.</t>
  </si>
  <si>
    <t>OPĆI PRIHODI I PRIMICI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</si>
  <si>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</si>
  <si>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</si>
  <si>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</si>
  <si>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</si>
  <si>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</si>
  <si>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</si>
  <si>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</si>
  <si>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Sitni inventar i auto gume</t>
  </si>
  <si>
    <t>Službena, 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</si>
  <si>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</si>
  <si>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</si>
  <si>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</si>
  <si>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</si>
  <si>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</si>
  <si>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</si>
  <si>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</si>
  <si>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</si>
  <si>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</si>
  <si>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</si>
  <si>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Reprezentacija</t>
  </si>
  <si>
    <t>Članarine i norme</t>
  </si>
  <si>
    <t>Ostali financijski rashodi</t>
  </si>
  <si>
    <t>Bankarske usluge i usluge platnog prometa</t>
  </si>
  <si>
    <t>Aktivnost A100002</t>
  </si>
  <si>
    <t>TEKUĆE INVESTICIJSKO ODRŽAVANJE-minimalni standard</t>
  </si>
  <si>
    <t>Materijal i dijelovi za tekuće i investicijsko održavanje</t>
  </si>
  <si>
    <t>Usluge tekućeg i investicijskog održavanja</t>
  </si>
  <si>
    <t>PROGRAM 1001</t>
  </si>
  <si>
    <t>POJAČANI STANDARD U ŠKOLSTVU</t>
  </si>
  <si>
    <t>Tekući projekt T100002</t>
  </si>
  <si>
    <t>ŽUPANIJSKA STRUČNA VIJEĆA</t>
  </si>
  <si>
    <t>Izvor financiranja 1.1</t>
  </si>
  <si>
    <t>Pomoći dane u inozemstvo i unutar općeg proračuna</t>
  </si>
  <si>
    <t>Pomoći proračunskim korisnicima drugih proračuna</t>
  </si>
  <si>
    <t>Tekuće pomoći proračunskim korisnicima drugih proračuna</t>
  </si>
  <si>
    <t xml:space="preserve">Tekući projekt T100003 </t>
  </si>
  <si>
    <t>NATJECANJA</t>
  </si>
  <si>
    <t>Naknade za rad predstavničkih i izvršnih tijela,povjerenstava i slično</t>
  </si>
  <si>
    <t>Plaće( Bruto)</t>
  </si>
  <si>
    <t>Plaće za redovan rad</t>
  </si>
  <si>
    <t>Ostali rashodi za zaposlene</t>
  </si>
  <si>
    <t>Doprinosi na plaće</t>
  </si>
  <si>
    <t>Doprinosi za obvezno zdravstveno osiguranje</t>
  </si>
  <si>
    <t>Tekući projekt T100041</t>
  </si>
  <si>
    <t>E-TEHNIČAR</t>
  </si>
  <si>
    <t>PRSTEN POTPORE VI.</t>
  </si>
  <si>
    <t xml:space="preserve">  Izvor financiranja 1.1.</t>
  </si>
  <si>
    <t>Izvor financiranja 5.T.</t>
  </si>
  <si>
    <t>MINISTARSTVO ZNANOSTI, OBRAZOVANJA I SPORTA- EFS-III</t>
  </si>
  <si>
    <t>PROGRAM 1002</t>
  </si>
  <si>
    <t xml:space="preserve">KAPITALNO ULAGANJE </t>
  </si>
  <si>
    <t>Tekući projekt 100001</t>
  </si>
  <si>
    <t>OPREMA ŠKOLA</t>
  </si>
  <si>
    <t>Postrojenja i oprema</t>
  </si>
  <si>
    <t>Uredska oprema i namještaj</t>
  </si>
  <si>
    <t>Knjige, umjetnička djela i ostale izložbene vrijednosti</t>
  </si>
  <si>
    <t>Knjige</t>
  </si>
  <si>
    <t>TEKUĆE INVESTICIJSKO ODRŽAVANJE</t>
  </si>
  <si>
    <t>TEKUĆE I INVESTICIJSKO ODRŽAVANJE U ŠKOLSTVU</t>
  </si>
  <si>
    <t>Tekuće i investicijsko održavanje</t>
  </si>
  <si>
    <t>PROGRAM SREDNJIH ŠKOLA IZVAN ŽUPANIJSKOG PRORAČUNA</t>
  </si>
  <si>
    <t>Izvor financiranja 3.4.</t>
  </si>
  <si>
    <t>VLASTITI PRIHODI SŠ</t>
  </si>
  <si>
    <t>Materijal i sirovine</t>
  </si>
  <si>
    <t>Energija</t>
  </si>
  <si>
    <t>Službena,radna i zaštitna odjeća i obuća</t>
  </si>
  <si>
    <t xml:space="preserve">Usluge telefona, pošte, prijevoza </t>
  </si>
  <si>
    <t>Intelektualne usluge</t>
  </si>
  <si>
    <t>Obveze za bankarske usluge i usluge platnog prometa</t>
  </si>
  <si>
    <t>Izvor financiranja 5.L.</t>
  </si>
  <si>
    <t>POMOĆI- SŠ</t>
  </si>
  <si>
    <t>Izvor financiranja 6.4.</t>
  </si>
  <si>
    <t>DONACIJE- SŠ</t>
  </si>
  <si>
    <t>ADMINISTRATIVNO, TEHNIČKO I STRUČNO OSOBLJE</t>
  </si>
  <si>
    <t>Usluge telefona, pošte, prijevoza ( aplikacija ETUR)</t>
  </si>
  <si>
    <t>Pristojbe i naknade</t>
  </si>
  <si>
    <t>Izvor financiranja 4.M.</t>
  </si>
  <si>
    <t>PRIHODI ZA POSEBNE NAMJENE-SŠ</t>
  </si>
  <si>
    <t>Tekući projekt T100018</t>
  </si>
  <si>
    <t>PROGRAM ERASMUS</t>
  </si>
  <si>
    <t>Tekući projekt T100023</t>
  </si>
  <si>
    <t>OPSKRBA BESPLATNIM ZALIHAMA MENSTRUALNIH HIGIJENSKIH POTREPŠTINA</t>
  </si>
  <si>
    <t>Ostali rashodi</t>
  </si>
  <si>
    <t>Tekuće donacije u naravi</t>
  </si>
  <si>
    <t>FINANCIJSKI PLAN PRORAČUNSKOG KORISNIKA JEDINICE LOKALNE I PODRUČNE (REGIONALNE) SAMOUPRAVE 
ZA 2026. I PROJEKCIJA ZA 2027. I 2028. GODINU</t>
  </si>
  <si>
    <t>Izvršenje 2024.</t>
  </si>
  <si>
    <t>VIŠAK PRIHODA 2023.</t>
  </si>
  <si>
    <t>VIŠAK TEKUĆE GODINE (2024.)</t>
  </si>
  <si>
    <t>UKUPNI VIŠAK PRIHODA ZA 2025.</t>
  </si>
  <si>
    <t>Tekući projekt T100040</t>
  </si>
  <si>
    <t>STRUČNO USAVRŠAVANJE DJELATNIKA U ŠKOLSTVU</t>
  </si>
  <si>
    <t>Tekući projekt T100055</t>
  </si>
  <si>
    <t>Tekući projekt 100016</t>
  </si>
  <si>
    <t>KNJIGE ZA ŠKOLSKU KNJIŽNICU</t>
  </si>
  <si>
    <t>Tekući plan 2025.</t>
  </si>
  <si>
    <t xml:space="preserve">Pomoći </t>
  </si>
  <si>
    <t xml:space="preserve"> </t>
  </si>
  <si>
    <t>Plan 2026.</t>
  </si>
  <si>
    <t>Projekcija 2028.</t>
  </si>
  <si>
    <t>Tekući projekt T100006</t>
  </si>
  <si>
    <t xml:space="preserve">OSTALE IZVANŠKOLSKE AKTIVNOSTI </t>
  </si>
  <si>
    <t>Tekući projekt 100013</t>
  </si>
  <si>
    <t>DODATNA ULAGANJA</t>
  </si>
  <si>
    <t>Rashodi za dodatna ulaganja na nefinancijsku imovinu</t>
  </si>
  <si>
    <t>Dodatna ulaganja na građevinskim objektima</t>
  </si>
  <si>
    <t xml:space="preserve">Rashodi za dodatna ulaganja na nefinancijskoj imovini </t>
  </si>
  <si>
    <t>KLASA: 400-01/25-1/01</t>
  </si>
  <si>
    <t>URBROJ: 238-31-58/25-01-12</t>
  </si>
  <si>
    <t>Velika Gorica, 17.10.2025.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</si>
</sst>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.00\ [$€-41A]_-;\-* #,##0.00\ [$€-41A]_-;_-* &quot;-&quot;??\ [$€-41A]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9" tint="0.59999389629810485"/>
      <name val="Arial"/>
      <family val="2"/>
      <charset val="238"/>
    </font>
    <font>
      <b/>
      <sz val="10"/>
      <color rgb="FF7030A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164" fontId="3" fillId="0" borderId="0" xfId="0" quotePrefix="1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4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wrapText="1"/>
    </xf>
    <xf numFmtId="164" fontId="6" fillId="0" borderId="1" xfId="0" quotePrefix="1" applyNumberFormat="1" applyFont="1" applyBorder="1" applyAlignment="1">
      <alignment horizontal="left" wrapText="1"/>
    </xf>
    <xf numFmtId="164" fontId="6" fillId="0" borderId="2" xfId="0" quotePrefix="1" applyNumberFormat="1" applyFont="1" applyBorder="1" applyAlignment="1">
      <alignment horizontal="left" wrapText="1"/>
    </xf>
    <xf numFmtId="164" fontId="6" fillId="0" borderId="2" xfId="0" quotePrefix="1" applyNumberFormat="1" applyFont="1" applyBorder="1" applyAlignment="1">
      <alignment horizontal="center" wrapText="1"/>
    </xf>
    <xf numFmtId="164" fontId="6" fillId="0" borderId="2" xfId="0" quotePrefix="1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center" vertical="center" wrapText="1"/>
    </xf>
    <xf numFmtId="164" fontId="7" fillId="3" borderId="1" xfId="0" quotePrefix="1" applyNumberFormat="1" applyFont="1" applyFill="1" applyBorder="1" applyAlignment="1">
      <alignment horizontal="right"/>
    </xf>
    <xf numFmtId="164" fontId="7" fillId="3" borderId="5" xfId="0" quotePrefix="1" applyNumberFormat="1" applyFont="1" applyFill="1" applyBorder="1" applyAlignment="1">
      <alignment horizontal="right"/>
    </xf>
    <xf numFmtId="164" fontId="7" fillId="2" borderId="1" xfId="0" quotePrefix="1" applyNumberFormat="1" applyFont="1" applyFill="1" applyBorder="1" applyAlignment="1">
      <alignment horizontal="right"/>
    </xf>
    <xf numFmtId="164" fontId="7" fillId="2" borderId="5" xfId="0" quotePrefix="1" applyNumberFormat="1" applyFont="1" applyFill="1" applyBorder="1" applyAlignment="1">
      <alignment horizontal="right"/>
    </xf>
    <xf numFmtId="164" fontId="11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wrapText="1"/>
    </xf>
    <xf numFmtId="164" fontId="13" fillId="0" borderId="0" xfId="0" quotePrefix="1" applyNumberFormat="1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164" fontId="8" fillId="0" borderId="0" xfId="0" applyNumberFormat="1" applyFont="1"/>
    <xf numFmtId="164" fontId="7" fillId="0" borderId="1" xfId="0" quotePrefix="1" applyNumberFormat="1" applyFont="1" applyBorder="1" applyAlignment="1">
      <alignment horizontal="left" wrapText="1"/>
    </xf>
    <xf numFmtId="164" fontId="7" fillId="0" borderId="2" xfId="0" quotePrefix="1" applyNumberFormat="1" applyFont="1" applyBorder="1" applyAlignment="1">
      <alignment horizontal="left" wrapText="1"/>
    </xf>
    <xf numFmtId="164" fontId="7" fillId="0" borderId="2" xfId="0" quotePrefix="1" applyNumberFormat="1" applyFont="1" applyBorder="1" applyAlignment="1">
      <alignment horizontal="center" wrapText="1"/>
    </xf>
    <xf numFmtId="164" fontId="7" fillId="0" borderId="2" xfId="0" quotePrefix="1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center" vertical="center" wrapText="1"/>
    </xf>
    <xf numFmtId="164" fontId="6" fillId="2" borderId="1" xfId="0" quotePrefix="1" applyNumberFormat="1" applyFont="1" applyFill="1" applyBorder="1" applyAlignment="1">
      <alignment horizontal="right"/>
    </xf>
    <xf numFmtId="164" fontId="6" fillId="2" borderId="5" xfId="0" quotePrefix="1" applyNumberFormat="1" applyFont="1" applyFill="1" applyBorder="1" applyAlignment="1">
      <alignment horizontal="right"/>
    </xf>
    <xf numFmtId="0" fontId="10" fillId="0" borderId="0" xfId="0" applyFont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center" wrapText="1"/>
    </xf>
    <xf numFmtId="164" fontId="6" fillId="6" borderId="5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center"/>
    </xf>
    <xf numFmtId="0" fontId="16" fillId="6" borderId="5" xfId="0" applyFont="1" applyFill="1" applyBorder="1" applyAlignment="1">
      <alignment horizontal="left" vertical="center" wrapText="1"/>
    </xf>
    <xf numFmtId="1" fontId="15" fillId="0" borderId="5" xfId="0" applyNumberFormat="1" applyFont="1" applyBorder="1" applyAlignment="1">
      <alignment horizontal="left" vertical="center" wrapText="1"/>
    </xf>
    <xf numFmtId="0" fontId="8" fillId="0" borderId="5" xfId="0" quotePrefix="1" applyFont="1" applyBorder="1" applyAlignment="1">
      <alignment horizontal="left" vertical="center"/>
    </xf>
    <xf numFmtId="0" fontId="15" fillId="0" borderId="5" xfId="0" quotePrefix="1" applyFont="1" applyBorder="1" applyAlignment="1">
      <alignment horizontal="left" vertical="center"/>
    </xf>
    <xf numFmtId="0" fontId="8" fillId="6" borderId="5" xfId="0" quotePrefix="1" applyFont="1" applyFill="1" applyBorder="1" applyAlignment="1">
      <alignment horizontal="left" vertical="center"/>
    </xf>
    <xf numFmtId="0" fontId="7" fillId="6" borderId="5" xfId="0" quotePrefix="1" applyFont="1" applyFill="1" applyBorder="1" applyAlignment="1">
      <alignment horizontal="left" vertical="center"/>
    </xf>
    <xf numFmtId="0" fontId="16" fillId="6" borderId="5" xfId="0" quotePrefix="1" applyFont="1" applyFill="1" applyBorder="1" applyAlignment="1">
      <alignment horizontal="left" vertical="center"/>
    </xf>
    <xf numFmtId="0" fontId="16" fillId="6" borderId="5" xfId="0" quotePrefix="1" applyFont="1" applyFill="1" applyBorder="1" applyAlignment="1">
      <alignment horizontal="left" vertical="center" wrapText="1"/>
    </xf>
    <xf numFmtId="0" fontId="7" fillId="0" borderId="5" xfId="0" quotePrefix="1" applyFont="1" applyBorder="1" applyAlignment="1">
      <alignment horizontal="left" vertical="center"/>
    </xf>
    <xf numFmtId="0" fontId="15" fillId="0" borderId="5" xfId="0" quotePrefix="1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/>
    </xf>
    <xf numFmtId="164" fontId="6" fillId="5" borderId="5" xfId="0" applyNumberFormat="1" applyFont="1" applyFill="1" applyBorder="1" applyAlignment="1">
      <alignment horizontal="center"/>
    </xf>
    <xf numFmtId="164" fontId="6" fillId="6" borderId="3" xfId="0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horizontal="left" vertical="center" wrapText="1"/>
    </xf>
    <xf numFmtId="164" fontId="6" fillId="7" borderId="3" xfId="0" applyNumberFormat="1" applyFont="1" applyFill="1" applyBorder="1" applyAlignment="1">
      <alignment horizontal="center"/>
    </xf>
    <xf numFmtId="164" fontId="6" fillId="7" borderId="5" xfId="0" applyNumberFormat="1" applyFont="1" applyFill="1" applyBorder="1" applyAlignment="1">
      <alignment horizontal="center"/>
    </xf>
    <xf numFmtId="0" fontId="8" fillId="7" borderId="5" xfId="0" quotePrefix="1" applyFont="1" applyFill="1" applyBorder="1" applyAlignment="1">
      <alignment horizontal="left" vertical="center"/>
    </xf>
    <xf numFmtId="0" fontId="15" fillId="7" borderId="5" xfId="0" quotePrefix="1" applyFont="1" applyFill="1" applyBorder="1" applyAlignment="1">
      <alignment horizontal="left" vertical="center"/>
    </xf>
    <xf numFmtId="164" fontId="4" fillId="7" borderId="3" xfId="0" applyNumberFormat="1" applyFont="1" applyFill="1" applyBorder="1" applyAlignment="1">
      <alignment horizontal="center"/>
    </xf>
    <xf numFmtId="164" fontId="4" fillId="7" borderId="5" xfId="0" applyNumberFormat="1" applyFont="1" applyFill="1" applyBorder="1" applyAlignment="1">
      <alignment horizontal="center"/>
    </xf>
    <xf numFmtId="0" fontId="7" fillId="7" borderId="5" xfId="0" quotePrefix="1" applyFont="1" applyFill="1" applyBorder="1" applyAlignment="1">
      <alignment horizontal="left" vertical="center"/>
    </xf>
    <xf numFmtId="0" fontId="16" fillId="7" borderId="5" xfId="0" quotePrefix="1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8" borderId="5" xfId="0" applyFont="1" applyFill="1" applyBorder="1"/>
    <xf numFmtId="0" fontId="0" fillId="0" borderId="5" xfId="0" applyBorder="1"/>
    <xf numFmtId="164" fontId="0" fillId="0" borderId="5" xfId="0" applyNumberFormat="1" applyBorder="1"/>
    <xf numFmtId="164" fontId="1" fillId="8" borderId="5" xfId="0" applyNumberFormat="1" applyFont="1" applyFill="1" applyBorder="1"/>
    <xf numFmtId="164" fontId="17" fillId="9" borderId="5" xfId="0" applyNumberFormat="1" applyFont="1" applyFill="1" applyBorder="1"/>
    <xf numFmtId="4" fontId="1" fillId="0" borderId="0" xfId="0" applyNumberFormat="1" applyFont="1"/>
    <xf numFmtId="164" fontId="1" fillId="0" borderId="0" xfId="0" applyNumberFormat="1" applyFont="1"/>
    <xf numFmtId="0" fontId="10" fillId="0" borderId="0" xfId="0" applyFont="1" applyAlignment="1">
      <alignment wrapText="1"/>
    </xf>
    <xf numFmtId="0" fontId="6" fillId="10" borderId="3" xfId="0" applyFont="1" applyFill="1" applyBorder="1" applyAlignment="1">
      <alignment horizontal="center" vertical="center" wrapText="1"/>
    </xf>
    <xf numFmtId="4" fontId="6" fillId="10" borderId="5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left" vertical="center" wrapText="1"/>
    </xf>
    <xf numFmtId="165" fontId="9" fillId="6" borderId="3" xfId="0" applyNumberFormat="1" applyFont="1" applyFill="1" applyBorder="1" applyAlignment="1">
      <alignment horizontal="right" wrapText="1"/>
    </xf>
    <xf numFmtId="164" fontId="9" fillId="6" borderId="5" xfId="0" applyNumberFormat="1" applyFont="1" applyFill="1" applyBorder="1" applyAlignment="1">
      <alignment horizontal="right" wrapText="1"/>
    </xf>
    <xf numFmtId="0" fontId="6" fillId="4" borderId="3" xfId="0" applyFont="1" applyFill="1" applyBorder="1" applyAlignment="1">
      <alignment horizontal="left" vertical="center" wrapText="1"/>
    </xf>
    <xf numFmtId="165" fontId="6" fillId="4" borderId="3" xfId="0" applyNumberFormat="1" applyFont="1" applyFill="1" applyBorder="1" applyAlignment="1">
      <alignment horizontal="right" wrapText="1"/>
    </xf>
    <xf numFmtId="164" fontId="6" fillId="4" borderId="5" xfId="0" applyNumberFormat="1" applyFont="1" applyFill="1" applyBorder="1" applyAlignment="1">
      <alignment horizontal="right"/>
    </xf>
    <xf numFmtId="0" fontId="6" fillId="5" borderId="3" xfId="0" applyFont="1" applyFill="1" applyBorder="1" applyAlignment="1">
      <alignment horizontal="left" vertical="center" wrapText="1"/>
    </xf>
    <xf numFmtId="165" fontId="6" fillId="5" borderId="3" xfId="0" applyNumberFormat="1" applyFont="1" applyFill="1" applyBorder="1" applyAlignment="1">
      <alignment horizontal="right" wrapText="1"/>
    </xf>
    <xf numFmtId="164" fontId="6" fillId="5" borderId="5" xfId="0" applyNumberFormat="1" applyFont="1" applyFill="1" applyBorder="1" applyAlignment="1">
      <alignment horizontal="right"/>
    </xf>
    <xf numFmtId="0" fontId="19" fillId="6" borderId="3" xfId="0" applyFont="1" applyFill="1" applyBorder="1" applyAlignment="1">
      <alignment vertical="center" wrapText="1"/>
    </xf>
    <xf numFmtId="165" fontId="19" fillId="6" borderId="3" xfId="0" applyNumberFormat="1" applyFont="1" applyFill="1" applyBorder="1" applyAlignment="1">
      <alignment horizontal="right" wrapText="1"/>
    </xf>
    <xf numFmtId="164" fontId="6" fillId="6" borderId="5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165" fontId="6" fillId="7" borderId="3" xfId="0" applyNumberFormat="1" applyFont="1" applyFill="1" applyBorder="1" applyAlignment="1">
      <alignment horizontal="right" wrapText="1"/>
    </xf>
    <xf numFmtId="164" fontId="6" fillId="7" borderId="5" xfId="0" applyNumberFormat="1" applyFont="1" applyFill="1" applyBorder="1" applyAlignment="1">
      <alignment horizontal="right"/>
    </xf>
    <xf numFmtId="0" fontId="19" fillId="7" borderId="3" xfId="0" applyFont="1" applyFill="1" applyBorder="1" applyAlignment="1">
      <alignment horizontal="left" vertical="center" wrapText="1"/>
    </xf>
    <xf numFmtId="165" fontId="19" fillId="7" borderId="3" xfId="0" applyNumberFormat="1" applyFont="1" applyFill="1" applyBorder="1" applyAlignment="1">
      <alignment horizontal="right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20" fillId="7" borderId="3" xfId="0" applyFont="1" applyFill="1" applyBorder="1" applyAlignment="1">
      <alignment horizontal="left" vertical="center" wrapText="1"/>
    </xf>
    <xf numFmtId="165" fontId="20" fillId="7" borderId="3" xfId="0" applyNumberFormat="1" applyFont="1" applyFill="1" applyBorder="1" applyAlignment="1">
      <alignment horizontal="right" wrapText="1"/>
    </xf>
    <xf numFmtId="164" fontId="4" fillId="7" borderId="5" xfId="0" applyNumberFormat="1" applyFont="1" applyFill="1" applyBorder="1" applyAlignment="1">
      <alignment horizontal="right"/>
    </xf>
    <xf numFmtId="0" fontId="19" fillId="5" borderId="3" xfId="0" applyFont="1" applyFill="1" applyBorder="1" applyAlignment="1">
      <alignment horizontal="left" vertical="center" wrapText="1"/>
    </xf>
    <xf numFmtId="165" fontId="19" fillId="5" borderId="3" xfId="0" applyNumberFormat="1" applyFont="1" applyFill="1" applyBorder="1" applyAlignment="1">
      <alignment horizontal="right" wrapText="1"/>
    </xf>
    <xf numFmtId="0" fontId="6" fillId="6" borderId="3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left" vertical="center" wrapText="1"/>
    </xf>
    <xf numFmtId="165" fontId="6" fillId="6" borderId="3" xfId="0" applyNumberFormat="1" applyFont="1" applyFill="1" applyBorder="1" applyAlignment="1">
      <alignment horizontal="right" wrapText="1"/>
    </xf>
    <xf numFmtId="165" fontId="4" fillId="7" borderId="3" xfId="0" applyNumberFormat="1" applyFont="1" applyFill="1" applyBorder="1" applyAlignment="1">
      <alignment horizontal="right" wrapText="1"/>
    </xf>
    <xf numFmtId="0" fontId="21" fillId="7" borderId="1" xfId="0" applyFont="1" applyFill="1" applyBorder="1" applyAlignment="1">
      <alignment horizontal="left" vertical="center" wrapText="1"/>
    </xf>
    <xf numFmtId="0" fontId="21" fillId="7" borderId="3" xfId="0" applyFont="1" applyFill="1" applyBorder="1" applyAlignment="1">
      <alignment horizontal="left" vertical="center" wrapText="1"/>
    </xf>
    <xf numFmtId="165" fontId="21" fillId="7" borderId="3" xfId="0" applyNumberFormat="1" applyFont="1" applyFill="1" applyBorder="1" applyAlignment="1">
      <alignment horizontal="right" wrapText="1"/>
    </xf>
    <xf numFmtId="0" fontId="6" fillId="6" borderId="3" xfId="0" applyFont="1" applyFill="1" applyBorder="1" applyAlignment="1">
      <alignment horizontal="left" vertical="center"/>
    </xf>
    <xf numFmtId="165" fontId="6" fillId="4" borderId="3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right" wrapText="1"/>
    </xf>
    <xf numFmtId="0" fontId="4" fillId="7" borderId="3" xfId="0" applyFont="1" applyFill="1" applyBorder="1" applyAlignment="1">
      <alignment horizontal="left" vertical="center"/>
    </xf>
    <xf numFmtId="165" fontId="4" fillId="7" borderId="3" xfId="0" applyNumberFormat="1" applyFont="1" applyFill="1" applyBorder="1" applyAlignment="1">
      <alignment horizontal="right"/>
    </xf>
    <xf numFmtId="0" fontId="22" fillId="7" borderId="2" xfId="0" applyFont="1" applyFill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/>
    </xf>
    <xf numFmtId="0" fontId="23" fillId="6" borderId="2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164" fontId="24" fillId="2" borderId="5" xfId="0" applyNumberFormat="1" applyFont="1" applyFill="1" applyBorder="1" applyAlignment="1">
      <alignment horizontal="right"/>
    </xf>
    <xf numFmtId="164" fontId="24" fillId="2" borderId="1" xfId="0" quotePrefix="1" applyNumberFormat="1" applyFont="1" applyFill="1" applyBorder="1" applyAlignment="1">
      <alignment horizontal="right"/>
    </xf>
    <xf numFmtId="164" fontId="24" fillId="3" borderId="1" xfId="0" quotePrefix="1" applyNumberFormat="1" applyFont="1" applyFill="1" applyBorder="1" applyAlignment="1">
      <alignment horizontal="right"/>
    </xf>
    <xf numFmtId="164" fontId="1" fillId="9" borderId="5" xfId="0" applyNumberFormat="1" applyFont="1" applyFill="1" applyBorder="1"/>
    <xf numFmtId="165" fontId="0" fillId="0" borderId="0" xfId="0" applyNumberFormat="1"/>
    <xf numFmtId="0" fontId="7" fillId="0" borderId="1" xfId="0" quotePrefix="1" applyFont="1" applyBorder="1" applyAlignment="1">
      <alignment horizontal="left" vertical="center"/>
    </xf>
    <xf numFmtId="0" fontId="7" fillId="0" borderId="2" xfId="0" quotePrefix="1" applyFont="1" applyBorder="1" applyAlignment="1">
      <alignment horizontal="left" vertical="center"/>
    </xf>
    <xf numFmtId="0" fontId="7" fillId="0" borderId="3" xfId="0" quotePrefix="1" applyFont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7" fillId="2" borderId="2" xfId="0" quotePrefix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164" fontId="7" fillId="0" borderId="1" xfId="0" quotePrefix="1" applyNumberFormat="1" applyFont="1" applyBorder="1" applyAlignment="1">
      <alignment horizontal="left" vertical="center"/>
    </xf>
    <xf numFmtId="164" fontId="7" fillId="0" borderId="2" xfId="0" quotePrefix="1" applyNumberFormat="1" applyFont="1" applyBorder="1" applyAlignment="1">
      <alignment horizontal="left" vertical="center"/>
    </xf>
    <xf numFmtId="164" fontId="7" fillId="0" borderId="3" xfId="0" quotePrefix="1" applyNumberFormat="1" applyFont="1" applyBorder="1" applyAlignment="1">
      <alignment horizontal="left" vertical="center"/>
    </xf>
    <xf numFmtId="164" fontId="7" fillId="2" borderId="1" xfId="0" quotePrefix="1" applyNumberFormat="1" applyFont="1" applyFill="1" applyBorder="1" applyAlignment="1">
      <alignment horizontal="left" vertical="center" wrapText="1"/>
    </xf>
    <xf numFmtId="164" fontId="7" fillId="2" borderId="2" xfId="0" quotePrefix="1" applyNumberFormat="1" applyFont="1" applyFill="1" applyBorder="1" applyAlignment="1">
      <alignment horizontal="left" vertical="center" wrapText="1"/>
    </xf>
    <xf numFmtId="164" fontId="7" fillId="2" borderId="3" xfId="0" quotePrefix="1" applyNumberFormat="1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left" vertical="center" wrapText="1"/>
    </xf>
    <xf numFmtId="164" fontId="7" fillId="3" borderId="2" xfId="0" applyNumberFormat="1" applyFont="1" applyFill="1" applyBorder="1" applyAlignment="1">
      <alignment horizontal="left" vertical="center" wrapText="1"/>
    </xf>
    <xf numFmtId="164" fontId="7" fillId="3" borderId="3" xfId="0" applyNumberFormat="1" applyFont="1" applyFill="1" applyBorder="1" applyAlignment="1">
      <alignment horizontal="left" vertical="center" wrapText="1"/>
    </xf>
    <xf numFmtId="164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vertical="center"/>
    </xf>
    <xf numFmtId="0" fontId="19" fillId="5" borderId="2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1000125</xdr:colOff>
      <xdr:row>38</xdr:row>
      <xdr:rowOff>180975</xdr:rowOff>
    </xdr:from>
    <xdr:to>
      <xdr:col>11</xdr:col>
      <xdr:colOff>85725</xdr:colOff>
      <xdr:row>43</xdr:row>
      <xdr:rowOff>104775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C959F9C-41D9-4E1E-9C3C-6F43B6787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10610850"/>
          <a:ext cx="57435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38</xdr:row>
      <xdr:rowOff>93819</xdr:rowOff>
    </xdr:from>
    <xdr:to>
      <xdr:col>1</xdr:col>
      <xdr:colOff>552450</xdr:colOff>
      <xdr:row>44</xdr:row>
      <xdr:rowOff>164569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96184BE3-F1FC-4C54-BFE5-302946903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8856819"/>
          <a:ext cx="1257300" cy="12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29F60-6DE5-4352-A2CA-839ED6124D66}">
  <dimension ref="A1:K48"/>
  <sheetViews>
    <sheetView tabSelected="1" workbookViewId="0">
      <selection sqref="A1:K1"/>
    </sheetView>
  </sheetViews>
  <sheetFormatPr defaultRowHeight="15" x14ac:dyDescent="0.25"/>
  <cols>
    <col min="1" max="1" width="10.85546875" customWidth="1"/>
    <col min="6" max="10" width="18.140625" customWidth="1"/>
  </cols>
  <sheetData>
    <row r="1" spans="1:11" ht="91.5" customHeight="1" x14ac:dyDescent="0.25">
      <c r="A1" s="157" t="s">
        <v>186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</row>
    <row r="2" spans="1:11" ht="18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x14ac:dyDescent="0.25">
      <c r="A3" s="160" t="s">
        <v>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ht="18" x14ac:dyDescent="0.25">
      <c r="A4" s="2"/>
      <c r="B4" s="2"/>
      <c r="C4" s="2"/>
      <c r="D4" s="2"/>
      <c r="E4" s="2"/>
      <c r="F4" s="2"/>
      <c r="G4" s="2"/>
      <c r="H4" s="2"/>
      <c r="I4" s="2"/>
      <c r="J4" s="4"/>
      <c r="K4" s="4"/>
    </row>
    <row r="5" spans="1:11" ht="15.75" x14ac:dyDescent="0.25">
      <c r="A5" s="160" t="s">
        <v>1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</row>
    <row r="6" spans="1:11" ht="18" x14ac:dyDescent="0.25">
      <c r="A6" s="5"/>
      <c r="B6" s="6"/>
      <c r="C6" s="6"/>
      <c r="D6" s="6"/>
      <c r="E6" s="7"/>
      <c r="F6" s="8"/>
      <c r="G6" s="8"/>
      <c r="H6" s="8"/>
      <c r="I6" s="8"/>
      <c r="J6" s="8"/>
    </row>
    <row r="7" spans="1:11" x14ac:dyDescent="0.25">
      <c r="A7" s="9"/>
      <c r="B7" s="10"/>
      <c r="C7" s="10"/>
      <c r="D7" s="11"/>
      <c r="E7" s="12"/>
      <c r="F7" s="13" t="s">
        <v>187</v>
      </c>
      <c r="G7" s="13" t="s">
        <v>196</v>
      </c>
      <c r="H7" s="13" t="s">
        <v>199</v>
      </c>
      <c r="I7" s="13" t="s">
        <v>2</v>
      </c>
      <c r="J7" s="13" t="s">
        <v>200</v>
      </c>
    </row>
    <row r="8" spans="1:11" x14ac:dyDescent="0.25">
      <c r="A8" s="161" t="s">
        <v>3</v>
      </c>
      <c r="B8" s="162"/>
      <c r="C8" s="162"/>
      <c r="D8" s="162"/>
      <c r="E8" s="163"/>
      <c r="F8" s="14">
        <v>1498543.39</v>
      </c>
      <c r="G8" s="14">
        <v>1727779.2</v>
      </c>
      <c r="H8" s="14">
        <v>1716417</v>
      </c>
      <c r="I8" s="14">
        <v>1716417</v>
      </c>
      <c r="J8" s="14">
        <v>1716417</v>
      </c>
    </row>
    <row r="9" spans="1:11" x14ac:dyDescent="0.25">
      <c r="A9" s="164" t="s">
        <v>4</v>
      </c>
      <c r="B9" s="165"/>
      <c r="C9" s="165"/>
      <c r="D9" s="165"/>
      <c r="E9" s="166"/>
      <c r="F9" s="15">
        <v>1498543.39</v>
      </c>
      <c r="G9" s="15">
        <v>1727779.2</v>
      </c>
      <c r="H9" s="15">
        <v>1716417</v>
      </c>
      <c r="I9" s="15">
        <v>1716417</v>
      </c>
      <c r="J9" s="15">
        <v>1716417</v>
      </c>
    </row>
    <row r="10" spans="1:11" x14ac:dyDescent="0.25">
      <c r="A10" s="154" t="s">
        <v>5</v>
      </c>
      <c r="B10" s="155"/>
      <c r="C10" s="155"/>
      <c r="D10" s="155"/>
      <c r="E10" s="156"/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1" x14ac:dyDescent="0.25">
      <c r="A11" s="16" t="s">
        <v>6</v>
      </c>
      <c r="B11" s="17"/>
      <c r="C11" s="17"/>
      <c r="D11" s="17"/>
      <c r="E11" s="17"/>
      <c r="F11" s="14">
        <v>1493789.87</v>
      </c>
      <c r="G11" s="14">
        <f>G12+G13</f>
        <v>1727779.2</v>
      </c>
      <c r="H11" s="14">
        <f>H12+H13</f>
        <v>1716417</v>
      </c>
      <c r="I11" s="14">
        <v>1716417</v>
      </c>
      <c r="J11" s="14">
        <v>1716417</v>
      </c>
    </row>
    <row r="12" spans="1:11" x14ac:dyDescent="0.25">
      <c r="A12" s="170" t="s">
        <v>7</v>
      </c>
      <c r="B12" s="171"/>
      <c r="C12" s="171"/>
      <c r="D12" s="171"/>
      <c r="E12" s="172"/>
      <c r="F12" s="15">
        <v>1480847.3</v>
      </c>
      <c r="G12" s="15">
        <f>1726679.2-1500</f>
        <v>1725179.2</v>
      </c>
      <c r="H12" s="15">
        <v>1706817</v>
      </c>
      <c r="I12" s="15">
        <v>1706817</v>
      </c>
      <c r="J12" s="15">
        <v>1706817</v>
      </c>
    </row>
    <row r="13" spans="1:11" x14ac:dyDescent="0.25">
      <c r="A13" s="154" t="s">
        <v>8</v>
      </c>
      <c r="B13" s="155"/>
      <c r="C13" s="155"/>
      <c r="D13" s="155"/>
      <c r="E13" s="156"/>
      <c r="F13" s="15">
        <v>12942.57</v>
      </c>
      <c r="G13" s="15">
        <v>2600</v>
      </c>
      <c r="H13" s="15">
        <v>9600</v>
      </c>
      <c r="I13" s="15">
        <v>9600</v>
      </c>
      <c r="J13" s="15">
        <v>9600</v>
      </c>
    </row>
    <row r="14" spans="1:11" x14ac:dyDescent="0.25">
      <c r="A14" s="173" t="s">
        <v>9</v>
      </c>
      <c r="B14" s="174"/>
      <c r="C14" s="174"/>
      <c r="D14" s="174"/>
      <c r="E14" s="175"/>
      <c r="F14" s="149">
        <f>F8-F11</f>
        <v>4753.5199999997858</v>
      </c>
      <c r="G14" s="14">
        <v>0</v>
      </c>
      <c r="H14" s="14">
        <v>0</v>
      </c>
      <c r="I14" s="14">
        <v>0</v>
      </c>
      <c r="J14" s="14">
        <v>0</v>
      </c>
    </row>
    <row r="15" spans="1:11" ht="18" x14ac:dyDescent="0.25">
      <c r="A15" s="2"/>
      <c r="B15" s="18"/>
      <c r="C15" s="18"/>
      <c r="D15" s="18"/>
      <c r="E15" s="18"/>
      <c r="F15" s="21"/>
      <c r="G15" s="18"/>
      <c r="H15" s="19"/>
      <c r="I15" s="19"/>
      <c r="J15" s="19"/>
    </row>
    <row r="16" spans="1:11" ht="15.75" x14ac:dyDescent="0.25">
      <c r="A16" s="160" t="s">
        <v>10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</row>
    <row r="17" spans="1:11" ht="18" x14ac:dyDescent="0.25">
      <c r="A17" s="2"/>
      <c r="B17" s="18"/>
      <c r="C17" s="18"/>
      <c r="D17" s="18"/>
      <c r="E17" s="18"/>
      <c r="F17" s="18"/>
      <c r="G17" s="18"/>
      <c r="H17" s="19"/>
      <c r="I17" s="19"/>
      <c r="J17" s="19"/>
      <c r="K17" s="19"/>
    </row>
    <row r="18" spans="1:11" x14ac:dyDescent="0.25">
      <c r="A18" s="9"/>
      <c r="B18" s="10"/>
      <c r="C18" s="10"/>
      <c r="D18" s="11"/>
      <c r="E18" s="12"/>
      <c r="F18" s="13" t="s">
        <v>187</v>
      </c>
      <c r="G18" s="13" t="s">
        <v>196</v>
      </c>
      <c r="H18" s="13" t="s">
        <v>199</v>
      </c>
      <c r="I18" s="13" t="s">
        <v>2</v>
      </c>
      <c r="J18" s="13" t="s">
        <v>200</v>
      </c>
    </row>
    <row r="19" spans="1:11" x14ac:dyDescent="0.25">
      <c r="A19" s="176" t="s">
        <v>11</v>
      </c>
      <c r="B19" s="177"/>
      <c r="C19" s="177"/>
      <c r="D19" s="177"/>
      <c r="E19" s="178"/>
      <c r="F19" s="15">
        <v>0</v>
      </c>
      <c r="G19" s="15">
        <v>0</v>
      </c>
      <c r="H19" s="15">
        <v>0</v>
      </c>
      <c r="I19" s="15">
        <v>0</v>
      </c>
      <c r="J19" s="15"/>
    </row>
    <row r="20" spans="1:11" x14ac:dyDescent="0.25">
      <c r="A20" s="176" t="s">
        <v>12</v>
      </c>
      <c r="B20" s="177"/>
      <c r="C20" s="177"/>
      <c r="D20" s="177"/>
      <c r="E20" s="178"/>
      <c r="F20" s="15">
        <v>0</v>
      </c>
      <c r="G20" s="15">
        <v>0</v>
      </c>
      <c r="H20" s="15">
        <v>0</v>
      </c>
      <c r="I20" s="15">
        <v>0</v>
      </c>
      <c r="J20" s="15"/>
    </row>
    <row r="21" spans="1:11" x14ac:dyDescent="0.25">
      <c r="A21" s="179" t="s">
        <v>13</v>
      </c>
      <c r="B21" s="180"/>
      <c r="C21" s="180"/>
      <c r="D21" s="180"/>
      <c r="E21" s="181"/>
      <c r="F21" s="14">
        <v>0</v>
      </c>
      <c r="G21" s="14">
        <v>0</v>
      </c>
      <c r="H21" s="14">
        <f t="shared" ref="H21:J21" si="0">H19-H20</f>
        <v>0</v>
      </c>
      <c r="I21" s="14">
        <v>0</v>
      </c>
      <c r="J21" s="14">
        <f t="shared" si="0"/>
        <v>0</v>
      </c>
    </row>
    <row r="22" spans="1:11" x14ac:dyDescent="0.25">
      <c r="A22" s="179" t="s">
        <v>14</v>
      </c>
      <c r="B22" s="180"/>
      <c r="C22" s="180"/>
      <c r="D22" s="180"/>
      <c r="E22" s="181"/>
      <c r="F22" s="149">
        <f>F14+F21</f>
        <v>4753.5199999997858</v>
      </c>
      <c r="G22" s="14">
        <v>0</v>
      </c>
      <c r="H22" s="14">
        <f t="shared" ref="H22:J22" si="1">H14+H21</f>
        <v>0</v>
      </c>
      <c r="I22" s="14">
        <v>0</v>
      </c>
      <c r="J22" s="14">
        <f t="shared" si="1"/>
        <v>0</v>
      </c>
    </row>
    <row r="23" spans="1:11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1" ht="15.75" x14ac:dyDescent="0.25">
      <c r="A24" s="182" t="s">
        <v>15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</row>
    <row r="25" spans="1:11" ht="15.75" x14ac:dyDescent="0.25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 x14ac:dyDescent="0.25">
      <c r="A26" s="25"/>
      <c r="B26" s="26"/>
      <c r="C26" s="26"/>
      <c r="D26" s="27"/>
      <c r="E26" s="28"/>
      <c r="F26" s="13" t="s">
        <v>187</v>
      </c>
      <c r="G26" s="29" t="s">
        <v>196</v>
      </c>
      <c r="H26" s="13" t="s">
        <v>199</v>
      </c>
      <c r="I26" s="13" t="s">
        <v>2</v>
      </c>
      <c r="J26" s="13" t="s">
        <v>200</v>
      </c>
    </row>
    <row r="27" spans="1:11" ht="30.75" customHeight="1" x14ac:dyDescent="0.25">
      <c r="A27" s="183" t="s">
        <v>16</v>
      </c>
      <c r="B27" s="184"/>
      <c r="C27" s="184"/>
      <c r="D27" s="184"/>
      <c r="E27" s="185"/>
      <c r="F27" s="151">
        <v>6120.41</v>
      </c>
      <c r="G27" s="30">
        <v>0</v>
      </c>
      <c r="H27" s="30">
        <v>0</v>
      </c>
      <c r="I27" s="30">
        <v>0</v>
      </c>
      <c r="J27" s="31">
        <v>0</v>
      </c>
    </row>
    <row r="28" spans="1:11" ht="44.25" customHeight="1" x14ac:dyDescent="0.25">
      <c r="A28" s="179" t="s">
        <v>17</v>
      </c>
      <c r="B28" s="180"/>
      <c r="C28" s="180"/>
      <c r="D28" s="180"/>
      <c r="E28" s="181"/>
      <c r="F28" s="150">
        <v>4753.5200000000004</v>
      </c>
      <c r="G28" s="32">
        <v>0</v>
      </c>
      <c r="H28" s="32">
        <f t="shared" ref="H28:J28" si="2">H22+H27</f>
        <v>0</v>
      </c>
      <c r="I28" s="32">
        <v>0</v>
      </c>
      <c r="J28" s="33">
        <f t="shared" si="2"/>
        <v>0</v>
      </c>
    </row>
    <row r="29" spans="1:11" ht="57.75" customHeight="1" x14ac:dyDescent="0.25">
      <c r="A29" s="167" t="s">
        <v>18</v>
      </c>
      <c r="B29" s="168"/>
      <c r="C29" s="168"/>
      <c r="D29" s="168"/>
      <c r="E29" s="169"/>
      <c r="F29" s="150">
        <f>F27+F28</f>
        <v>10873.93</v>
      </c>
      <c r="G29" s="32">
        <v>0</v>
      </c>
      <c r="H29" s="32">
        <f t="shared" ref="H29:J29" si="3">H14+H21+H27-H28</f>
        <v>0</v>
      </c>
      <c r="I29" s="32">
        <v>0</v>
      </c>
      <c r="J29" s="33">
        <f t="shared" si="3"/>
        <v>0</v>
      </c>
    </row>
    <row r="30" spans="1:11" ht="15.75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ht="15.75" x14ac:dyDescent="0.25">
      <c r="A31" s="186" t="s">
        <v>19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</row>
    <row r="32" spans="1:11" ht="18" x14ac:dyDescent="0.25">
      <c r="A32" s="36"/>
      <c r="B32" s="37"/>
      <c r="C32" s="37"/>
      <c r="D32" s="37"/>
      <c r="E32" s="37"/>
      <c r="F32" s="37"/>
      <c r="G32" s="37"/>
      <c r="H32" s="38"/>
      <c r="I32" s="38"/>
      <c r="J32" s="38"/>
      <c r="K32" s="38"/>
    </row>
    <row r="33" spans="1:10" x14ac:dyDescent="0.25">
      <c r="A33" s="39"/>
      <c r="B33" s="40"/>
      <c r="C33" s="40"/>
      <c r="D33" s="41"/>
      <c r="E33" s="42"/>
      <c r="F33" s="13" t="s">
        <v>187</v>
      </c>
      <c r="G33" s="43" t="s">
        <v>196</v>
      </c>
      <c r="H33" s="13" t="s">
        <v>199</v>
      </c>
      <c r="I33" s="13" t="s">
        <v>2</v>
      </c>
      <c r="J33" s="13" t="s">
        <v>200</v>
      </c>
    </row>
    <row r="34" spans="1:10" ht="35.25" customHeight="1" x14ac:dyDescent="0.25">
      <c r="A34" s="183" t="s">
        <v>16</v>
      </c>
      <c r="B34" s="184"/>
      <c r="C34" s="184"/>
      <c r="D34" s="184"/>
      <c r="E34" s="185"/>
      <c r="F34" s="151">
        <v>6120.41</v>
      </c>
      <c r="G34" s="30">
        <v>0</v>
      </c>
      <c r="H34" s="30">
        <f>G37</f>
        <v>0</v>
      </c>
      <c r="I34" s="30">
        <v>0</v>
      </c>
      <c r="J34" s="31">
        <f>H37</f>
        <v>0</v>
      </c>
    </row>
    <row r="35" spans="1:10" ht="30" customHeight="1" x14ac:dyDescent="0.25">
      <c r="A35" s="183" t="s">
        <v>20</v>
      </c>
      <c r="B35" s="184"/>
      <c r="C35" s="184"/>
      <c r="D35" s="184"/>
      <c r="E35" s="185"/>
      <c r="F35" s="30">
        <v>0</v>
      </c>
      <c r="G35" s="30">
        <v>0</v>
      </c>
      <c r="H35" s="30">
        <v>0</v>
      </c>
      <c r="I35" s="30">
        <v>0</v>
      </c>
      <c r="J35" s="31">
        <v>0</v>
      </c>
    </row>
    <row r="36" spans="1:10" ht="27" customHeight="1" x14ac:dyDescent="0.25">
      <c r="A36" s="183" t="s">
        <v>21</v>
      </c>
      <c r="B36" s="184"/>
      <c r="C36" s="184"/>
      <c r="D36" s="184"/>
      <c r="E36" s="185"/>
      <c r="F36" s="151">
        <v>4753.5200000000004</v>
      </c>
      <c r="G36" s="30">
        <v>0</v>
      </c>
      <c r="H36" s="30">
        <v>0</v>
      </c>
      <c r="I36" s="30">
        <v>0</v>
      </c>
      <c r="J36" s="31">
        <v>0</v>
      </c>
    </row>
    <row r="37" spans="1:10" ht="28.5" customHeight="1" x14ac:dyDescent="0.25">
      <c r="A37" s="179" t="s">
        <v>17</v>
      </c>
      <c r="B37" s="180"/>
      <c r="C37" s="180"/>
      <c r="D37" s="180"/>
      <c r="E37" s="181"/>
      <c r="F37" s="44">
        <f>F34+F36</f>
        <v>10873.93</v>
      </c>
      <c r="G37" s="44">
        <v>0</v>
      </c>
      <c r="H37" s="44">
        <f t="shared" ref="H37:J37" si="4">H34-H35+H36</f>
        <v>0</v>
      </c>
      <c r="I37" s="44">
        <v>0</v>
      </c>
      <c r="J37" s="45">
        <f t="shared" si="4"/>
        <v>0</v>
      </c>
    </row>
    <row r="40" spans="1:10" x14ac:dyDescent="0.25">
      <c r="A40" t="s">
        <v>22</v>
      </c>
      <c r="C40" t="s">
        <v>23</v>
      </c>
    </row>
    <row r="41" spans="1:10" x14ac:dyDescent="0.25">
      <c r="C41" t="s">
        <v>24</v>
      </c>
    </row>
    <row r="42" spans="1:10" x14ac:dyDescent="0.25">
      <c r="C42" t="s">
        <v>25</v>
      </c>
    </row>
    <row r="43" spans="1:10" x14ac:dyDescent="0.25">
      <c r="C43" t="s">
        <v>26</v>
      </c>
    </row>
    <row r="44" spans="1:10" x14ac:dyDescent="0.25">
      <c r="C44" t="s">
        <v>27</v>
      </c>
    </row>
    <row r="45" spans="1:10" x14ac:dyDescent="0.25">
      <c r="C45" t="s">
        <v>28</v>
      </c>
    </row>
    <row r="46" spans="1:10" x14ac:dyDescent="0.25">
      <c r="A46" t="s">
        <v>208</v>
      </c>
    </row>
    <row r="47" spans="1:10" x14ac:dyDescent="0.25">
      <c r="A47" t="s">
        <v>209</v>
      </c>
    </row>
    <row r="48" spans="1:10" x14ac:dyDescent="0.25">
      <c r="A48" t="s">
        <v>210</v>
      </c>
    </row>
  </sheetData>
  <mergeCells count="23">
    <mergeCell ref="A31:K31"/>
    <mergeCell ref="A34:E34"/>
    <mergeCell ref="A35:E35"/>
    <mergeCell ref="A36:E36"/>
    <mergeCell ref="A37:E37"/>
    <mergeCell ref="A29:E29"/>
    <mergeCell ref="A12:E12"/>
    <mergeCell ref="A13:E13"/>
    <mergeCell ref="A14:E14"/>
    <mergeCell ref="A16:K16"/>
    <mergeCell ref="A19:E19"/>
    <mergeCell ref="A20:E20"/>
    <mergeCell ref="A21:E21"/>
    <mergeCell ref="A22:E22"/>
    <mergeCell ref="A24:K24"/>
    <mergeCell ref="A27:E27"/>
    <mergeCell ref="A28:E28"/>
    <mergeCell ref="A10:E10"/>
    <mergeCell ref="A1:K1"/>
    <mergeCell ref="A3:K3"/>
    <mergeCell ref="A5:K5"/>
    <mergeCell ref="A8:E8"/>
    <mergeCell ref="A9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231D-66EB-46AE-ADCD-BCD4D56FCF0D}">
  <dimension ref="A1:J63"/>
  <sheetViews>
    <sheetView workbookViewId="0">
      <selection sqref="A1:E1"/>
    </sheetView>
  </sheetViews>
  <sheetFormatPr defaultRowHeight="15" x14ac:dyDescent="0.25"/>
  <cols>
    <col min="1" max="3" width="8" customWidth="1"/>
    <col min="4" max="4" width="34.7109375" customWidth="1"/>
    <col min="5" max="9" width="15.7109375" customWidth="1"/>
  </cols>
  <sheetData>
    <row r="1" spans="1:10" ht="70.5" customHeight="1" x14ac:dyDescent="0.25">
      <c r="A1" s="188" t="s">
        <v>186</v>
      </c>
      <c r="B1" s="188"/>
      <c r="C1" s="188"/>
      <c r="D1" s="188"/>
      <c r="E1" s="188"/>
    </row>
    <row r="2" spans="1:10" ht="18" x14ac:dyDescent="0.25">
      <c r="A2" s="2"/>
      <c r="B2" s="2"/>
      <c r="C2" s="2"/>
      <c r="D2" s="2"/>
      <c r="E2" s="2"/>
    </row>
    <row r="3" spans="1:10" ht="15.75" x14ac:dyDescent="0.25">
      <c r="A3" s="160" t="s">
        <v>0</v>
      </c>
      <c r="B3" s="160"/>
      <c r="C3" s="160"/>
      <c r="D3" s="160"/>
      <c r="E3" s="160"/>
    </row>
    <row r="4" spans="1:10" ht="18" x14ac:dyDescent="0.25">
      <c r="A4" s="2"/>
      <c r="B4" s="2"/>
      <c r="C4" s="2"/>
      <c r="D4" s="2"/>
      <c r="E4" s="2"/>
    </row>
    <row r="5" spans="1:10" ht="15.75" x14ac:dyDescent="0.25">
      <c r="A5" s="160" t="s">
        <v>29</v>
      </c>
      <c r="B5" s="160"/>
      <c r="C5" s="160"/>
      <c r="D5" s="160"/>
      <c r="E5" s="160"/>
    </row>
    <row r="6" spans="1:10" ht="18" x14ac:dyDescent="0.25">
      <c r="A6" s="2"/>
      <c r="B6" s="2"/>
      <c r="C6" s="2"/>
      <c r="D6" s="2"/>
      <c r="E6" s="2"/>
    </row>
    <row r="7" spans="1:10" ht="15.75" x14ac:dyDescent="0.25">
      <c r="A7" s="160" t="s">
        <v>30</v>
      </c>
      <c r="B7" s="160"/>
      <c r="C7" s="160"/>
      <c r="D7" s="160"/>
      <c r="E7" s="160"/>
    </row>
    <row r="8" spans="1:10" ht="15.75" x14ac:dyDescent="0.25">
      <c r="A8" s="3"/>
      <c r="B8" s="3"/>
      <c r="C8" s="3"/>
      <c r="D8" s="3"/>
      <c r="E8" s="3"/>
    </row>
    <row r="9" spans="1:10" ht="15.75" x14ac:dyDescent="0.25">
      <c r="A9" s="160" t="s">
        <v>31</v>
      </c>
      <c r="B9" s="187"/>
      <c r="C9" s="187"/>
      <c r="D9" s="187"/>
      <c r="E9" s="187"/>
      <c r="F9" s="187"/>
      <c r="G9" s="187"/>
      <c r="H9" s="187"/>
      <c r="I9" s="187"/>
      <c r="J9" s="187"/>
    </row>
    <row r="10" spans="1:10" ht="15.75" x14ac:dyDescent="0.25">
      <c r="A10" s="3"/>
      <c r="B10" s="46"/>
      <c r="C10" s="46"/>
      <c r="D10" s="46"/>
      <c r="E10" s="46"/>
      <c r="F10" s="46"/>
      <c r="G10" s="46"/>
      <c r="H10" s="46"/>
      <c r="I10" s="46"/>
      <c r="J10" s="46"/>
    </row>
    <row r="11" spans="1:10" ht="25.5" x14ac:dyDescent="0.25">
      <c r="A11" s="47" t="s">
        <v>32</v>
      </c>
      <c r="B11" s="48" t="s">
        <v>33</v>
      </c>
      <c r="C11" s="48" t="s">
        <v>34</v>
      </c>
      <c r="D11" s="48" t="s">
        <v>35</v>
      </c>
      <c r="E11" s="49" t="s">
        <v>187</v>
      </c>
      <c r="F11" s="49" t="s">
        <v>196</v>
      </c>
      <c r="G11" s="50" t="s">
        <v>199</v>
      </c>
      <c r="H11" s="49" t="s">
        <v>2</v>
      </c>
      <c r="I11" s="50" t="s">
        <v>200</v>
      </c>
    </row>
    <row r="12" spans="1:10" x14ac:dyDescent="0.25">
      <c r="A12" s="51">
        <v>6</v>
      </c>
      <c r="B12" s="52"/>
      <c r="C12" s="52"/>
      <c r="D12" s="53" t="s">
        <v>36</v>
      </c>
      <c r="E12" s="54">
        <f>E13+E17+E19+E21+E25</f>
        <v>1498543.3899999997</v>
      </c>
      <c r="F12" s="54">
        <f>F13+F19+F21+F25</f>
        <v>1727779.2</v>
      </c>
      <c r="G12" s="55">
        <f>G13+G19+G21+G25</f>
        <v>1716417</v>
      </c>
      <c r="H12" s="55">
        <v>1716417</v>
      </c>
      <c r="I12" s="55">
        <v>1716417</v>
      </c>
    </row>
    <row r="13" spans="1:10" ht="25.5" x14ac:dyDescent="0.25">
      <c r="A13" s="56"/>
      <c r="B13" s="56">
        <v>63</v>
      </c>
      <c r="C13" s="56"/>
      <c r="D13" s="56" t="s">
        <v>37</v>
      </c>
      <c r="E13" s="57">
        <f>1331172.05+698.91</f>
        <v>1331870.96</v>
      </c>
      <c r="F13" s="57">
        <v>1600752.02</v>
      </c>
      <c r="G13" s="57">
        <v>1597000</v>
      </c>
      <c r="H13" s="57">
        <v>1597000</v>
      </c>
      <c r="I13" s="57">
        <v>1597000</v>
      </c>
    </row>
    <row r="14" spans="1:10" ht="38.25" x14ac:dyDescent="0.25">
      <c r="A14" s="58"/>
      <c r="B14" s="59"/>
      <c r="C14" s="60" t="s">
        <v>38</v>
      </c>
      <c r="D14" s="59" t="s">
        <v>39</v>
      </c>
      <c r="E14" s="96">
        <v>1331172.05</v>
      </c>
      <c r="F14" s="61">
        <v>1600752.02</v>
      </c>
      <c r="G14" s="61">
        <v>1597000</v>
      </c>
      <c r="H14" s="61">
        <v>1597000</v>
      </c>
      <c r="I14" s="61">
        <v>1597000</v>
      </c>
    </row>
    <row r="15" spans="1:10" ht="25.5" x14ac:dyDescent="0.25">
      <c r="A15" s="58"/>
      <c r="B15" s="59"/>
      <c r="C15" s="60" t="s">
        <v>40</v>
      </c>
      <c r="D15" s="59" t="s">
        <v>41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</row>
    <row r="16" spans="1:10" ht="25.5" x14ac:dyDescent="0.25">
      <c r="A16" s="64"/>
      <c r="B16" s="64"/>
      <c r="C16" s="65" t="s">
        <v>54</v>
      </c>
      <c r="D16" s="59" t="s">
        <v>55</v>
      </c>
      <c r="E16" s="128">
        <v>698.91</v>
      </c>
      <c r="F16" s="61">
        <v>0</v>
      </c>
      <c r="G16" s="61">
        <v>0</v>
      </c>
      <c r="H16" s="61">
        <v>0</v>
      </c>
      <c r="I16" s="61">
        <v>0</v>
      </c>
    </row>
    <row r="17" spans="1:10" x14ac:dyDescent="0.25">
      <c r="A17" s="56"/>
      <c r="B17" s="56">
        <v>64</v>
      </c>
      <c r="C17" s="62"/>
      <c r="D17" s="56" t="s">
        <v>42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</row>
    <row r="18" spans="1:10" x14ac:dyDescent="0.25">
      <c r="A18" s="58"/>
      <c r="B18" s="59"/>
      <c r="C18" s="63" t="s">
        <v>43</v>
      </c>
      <c r="D18" s="59" t="s">
        <v>44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</row>
    <row r="19" spans="1:10" ht="38.25" x14ac:dyDescent="0.25">
      <c r="A19" s="56"/>
      <c r="B19" s="56">
        <v>65</v>
      </c>
      <c r="C19" s="62"/>
      <c r="D19" s="56" t="s">
        <v>45</v>
      </c>
      <c r="E19" s="57">
        <v>100.88</v>
      </c>
      <c r="F19" s="57">
        <v>100</v>
      </c>
      <c r="G19" s="57">
        <v>100</v>
      </c>
      <c r="H19" s="57">
        <v>100</v>
      </c>
      <c r="I19" s="57">
        <v>100</v>
      </c>
    </row>
    <row r="20" spans="1:10" x14ac:dyDescent="0.25">
      <c r="A20" s="64"/>
      <c r="B20" s="64"/>
      <c r="C20" s="65" t="s">
        <v>46</v>
      </c>
      <c r="D20" s="65" t="s">
        <v>47</v>
      </c>
      <c r="E20" s="61">
        <v>100.88</v>
      </c>
      <c r="F20" s="61">
        <v>100</v>
      </c>
      <c r="G20" s="61">
        <v>100</v>
      </c>
      <c r="H20" s="61">
        <v>100</v>
      </c>
      <c r="I20" s="61">
        <v>100</v>
      </c>
    </row>
    <row r="21" spans="1:10" ht="51" x14ac:dyDescent="0.25">
      <c r="A21" s="66"/>
      <c r="B21" s="67">
        <v>66</v>
      </c>
      <c r="C21" s="68"/>
      <c r="D21" s="69" t="s">
        <v>48</v>
      </c>
      <c r="E21" s="57">
        <f>E22+E23</f>
        <v>30036.68</v>
      </c>
      <c r="F21" s="57">
        <v>29250</v>
      </c>
      <c r="G21" s="57">
        <f>G22+G23</f>
        <v>23750</v>
      </c>
      <c r="H21" s="57">
        <v>23750</v>
      </c>
      <c r="I21" s="57">
        <v>23750</v>
      </c>
    </row>
    <row r="22" spans="1:10" x14ac:dyDescent="0.25">
      <c r="A22" s="64"/>
      <c r="B22" s="70"/>
      <c r="C22" s="65" t="s">
        <v>43</v>
      </c>
      <c r="D22" s="71" t="s">
        <v>49</v>
      </c>
      <c r="E22" s="96">
        <v>22360.1</v>
      </c>
      <c r="F22" s="61">
        <v>18250</v>
      </c>
      <c r="G22" s="61">
        <v>18250</v>
      </c>
      <c r="H22" s="61">
        <v>18250</v>
      </c>
      <c r="I22" s="61">
        <v>18250</v>
      </c>
    </row>
    <row r="23" spans="1:10" x14ac:dyDescent="0.25">
      <c r="A23" s="64"/>
      <c r="B23" s="70"/>
      <c r="C23" s="65" t="s">
        <v>50</v>
      </c>
      <c r="D23" s="71" t="s">
        <v>51</v>
      </c>
      <c r="E23" s="96">
        <v>7676.58</v>
      </c>
      <c r="F23" s="61">
        <v>11000</v>
      </c>
      <c r="G23" s="61">
        <v>5500</v>
      </c>
      <c r="H23" s="61">
        <v>5500</v>
      </c>
      <c r="I23" s="61">
        <v>5500</v>
      </c>
    </row>
    <row r="24" spans="1:10" x14ac:dyDescent="0.25">
      <c r="A24" s="64"/>
      <c r="B24" s="70"/>
      <c r="C24" s="65" t="s">
        <v>50</v>
      </c>
      <c r="D24" s="71" t="s">
        <v>52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</row>
    <row r="25" spans="1:10" ht="25.5" x14ac:dyDescent="0.25">
      <c r="A25" s="66"/>
      <c r="B25" s="67">
        <v>67</v>
      </c>
      <c r="C25" s="68"/>
      <c r="D25" s="56" t="s">
        <v>53</v>
      </c>
      <c r="E25" s="57">
        <f>E26+E27</f>
        <v>136534.87</v>
      </c>
      <c r="F25" s="57">
        <v>97677.18</v>
      </c>
      <c r="G25" s="57">
        <f>G26+G27</f>
        <v>95567</v>
      </c>
      <c r="H25" s="57">
        <v>95567</v>
      </c>
      <c r="I25" s="57">
        <v>95567</v>
      </c>
    </row>
    <row r="26" spans="1:10" ht="25.5" x14ac:dyDescent="0.25">
      <c r="A26" s="64"/>
      <c r="B26" s="64"/>
      <c r="C26" s="65" t="s">
        <v>54</v>
      </c>
      <c r="D26" s="59" t="s">
        <v>55</v>
      </c>
      <c r="E26" s="61">
        <v>125634.87</v>
      </c>
      <c r="F26" s="61">
        <f>97677.18-1500</f>
        <v>96177.18</v>
      </c>
      <c r="G26" s="61">
        <v>87067</v>
      </c>
      <c r="H26" s="61">
        <v>87067</v>
      </c>
      <c r="I26" s="61">
        <v>87067</v>
      </c>
    </row>
    <row r="27" spans="1:10" ht="38.25" x14ac:dyDescent="0.25">
      <c r="A27" s="64"/>
      <c r="B27" s="64"/>
      <c r="C27" s="65" t="s">
        <v>56</v>
      </c>
      <c r="D27" s="59" t="s">
        <v>57</v>
      </c>
      <c r="E27" s="61">
        <v>10900</v>
      </c>
      <c r="F27" s="61">
        <v>1500</v>
      </c>
      <c r="G27" s="61">
        <v>8500</v>
      </c>
      <c r="H27" s="61">
        <v>8500</v>
      </c>
      <c r="I27" s="61">
        <v>8500</v>
      </c>
    </row>
    <row r="28" spans="1:10" ht="15.75" x14ac:dyDescent="0.25">
      <c r="A28" s="160" t="s">
        <v>58</v>
      </c>
      <c r="B28" s="187"/>
      <c r="C28" s="187"/>
      <c r="D28" s="187"/>
      <c r="E28" s="187"/>
      <c r="F28" s="187"/>
      <c r="G28" s="187"/>
      <c r="H28" s="187"/>
      <c r="I28" s="187"/>
      <c r="J28" s="187"/>
    </row>
    <row r="29" spans="1:10" ht="18" x14ac:dyDescent="0.25">
      <c r="A29" s="2"/>
      <c r="B29" s="2"/>
      <c r="C29" s="2"/>
      <c r="D29" s="2"/>
      <c r="E29" s="72"/>
      <c r="F29" s="72"/>
      <c r="G29" s="72"/>
      <c r="H29" s="72"/>
      <c r="I29" s="73"/>
      <c r="J29" s="73"/>
    </row>
    <row r="30" spans="1:10" ht="25.5" x14ac:dyDescent="0.25">
      <c r="A30" s="47" t="s">
        <v>32</v>
      </c>
      <c r="B30" s="48" t="s">
        <v>33</v>
      </c>
      <c r="C30" s="48" t="s">
        <v>34</v>
      </c>
      <c r="D30" s="48" t="s">
        <v>59</v>
      </c>
      <c r="E30" s="49" t="s">
        <v>187</v>
      </c>
      <c r="F30" s="49" t="s">
        <v>196</v>
      </c>
      <c r="G30" s="50" t="s">
        <v>199</v>
      </c>
      <c r="H30" s="49" t="s">
        <v>2</v>
      </c>
      <c r="I30" s="50" t="s">
        <v>200</v>
      </c>
    </row>
    <row r="31" spans="1:10" x14ac:dyDescent="0.25">
      <c r="A31" s="52" t="s">
        <v>60</v>
      </c>
      <c r="B31" s="52"/>
      <c r="C31" s="52"/>
      <c r="D31" s="52" t="s">
        <v>61</v>
      </c>
      <c r="E31" s="74">
        <f>E32+E51</f>
        <v>1493789.87</v>
      </c>
      <c r="F31" s="74">
        <f>F32+F51</f>
        <v>1727779.2</v>
      </c>
      <c r="G31" s="75">
        <f>G32+G51</f>
        <v>1716417</v>
      </c>
      <c r="H31" s="75">
        <v>1716417</v>
      </c>
      <c r="I31" s="75">
        <v>1716417</v>
      </c>
    </row>
    <row r="32" spans="1:10" x14ac:dyDescent="0.25">
      <c r="A32" s="56">
        <v>3</v>
      </c>
      <c r="B32" s="56"/>
      <c r="C32" s="56"/>
      <c r="D32" s="56" t="s">
        <v>62</v>
      </c>
      <c r="E32" s="76">
        <f>E33+E39+E45</f>
        <v>1480847.3</v>
      </c>
      <c r="F32" s="76">
        <f>F33+F39+F45+F49</f>
        <v>1725179.2</v>
      </c>
      <c r="G32" s="57">
        <f>G33+G39+G45</f>
        <v>1706817</v>
      </c>
      <c r="H32" s="57">
        <v>1706817</v>
      </c>
      <c r="I32" s="57">
        <v>1706817</v>
      </c>
    </row>
    <row r="33" spans="1:9" x14ac:dyDescent="0.25">
      <c r="A33" s="77"/>
      <c r="B33" s="77">
        <v>31</v>
      </c>
      <c r="C33" s="77"/>
      <c r="D33" s="77" t="s">
        <v>63</v>
      </c>
      <c r="E33" s="78">
        <f>E34+E37</f>
        <v>1340161.83</v>
      </c>
      <c r="F33" s="78">
        <f>F34+F37</f>
        <v>1592500</v>
      </c>
      <c r="G33" s="79">
        <v>1592500</v>
      </c>
      <c r="H33" s="79">
        <v>1592500</v>
      </c>
      <c r="I33" s="79">
        <v>1592500</v>
      </c>
    </row>
    <row r="34" spans="1:9" x14ac:dyDescent="0.25">
      <c r="A34" s="80"/>
      <c r="B34" s="80"/>
      <c r="C34" s="81" t="s">
        <v>54</v>
      </c>
      <c r="D34" s="81" t="s">
        <v>64</v>
      </c>
      <c r="E34" s="82">
        <v>7764.28</v>
      </c>
      <c r="F34" s="82">
        <v>0</v>
      </c>
      <c r="G34" s="83">
        <v>0</v>
      </c>
      <c r="H34" s="83">
        <v>0</v>
      </c>
      <c r="I34" s="83">
        <v>0</v>
      </c>
    </row>
    <row r="35" spans="1:9" x14ac:dyDescent="0.25">
      <c r="A35" s="80"/>
      <c r="B35" s="80"/>
      <c r="C35" s="81" t="s">
        <v>43</v>
      </c>
      <c r="D35" s="81" t="s">
        <v>65</v>
      </c>
      <c r="E35" s="82">
        <v>0</v>
      </c>
      <c r="F35" s="82">
        <v>0</v>
      </c>
      <c r="G35" s="83">
        <v>0</v>
      </c>
      <c r="H35" s="83">
        <v>0</v>
      </c>
      <c r="I35" s="83">
        <v>0</v>
      </c>
    </row>
    <row r="36" spans="1:9" x14ac:dyDescent="0.25">
      <c r="A36" s="80"/>
      <c r="B36" s="80"/>
      <c r="C36" s="81" t="s">
        <v>46</v>
      </c>
      <c r="D36" s="81" t="s">
        <v>66</v>
      </c>
      <c r="E36" s="82">
        <v>0</v>
      </c>
      <c r="F36" s="82">
        <v>0</v>
      </c>
      <c r="G36" s="83">
        <v>0</v>
      </c>
      <c r="H36" s="83">
        <v>0</v>
      </c>
      <c r="I36" s="83">
        <v>0</v>
      </c>
    </row>
    <row r="37" spans="1:9" x14ac:dyDescent="0.25">
      <c r="A37" s="80"/>
      <c r="B37" s="80"/>
      <c r="C37" s="81" t="s">
        <v>38</v>
      </c>
      <c r="D37" s="81" t="s">
        <v>67</v>
      </c>
      <c r="E37" s="96">
        <v>1332397.55</v>
      </c>
      <c r="F37" s="82">
        <v>1592500</v>
      </c>
      <c r="G37" s="83">
        <v>1592500</v>
      </c>
      <c r="H37" s="83">
        <v>1592500</v>
      </c>
      <c r="I37" s="83">
        <v>1592500</v>
      </c>
    </row>
    <row r="38" spans="1:9" x14ac:dyDescent="0.25">
      <c r="A38" s="80"/>
      <c r="B38" s="80"/>
      <c r="C38" s="81" t="s">
        <v>50</v>
      </c>
      <c r="D38" s="81" t="s">
        <v>68</v>
      </c>
      <c r="E38" s="82">
        <v>0</v>
      </c>
      <c r="F38" s="82">
        <v>0</v>
      </c>
      <c r="G38" s="83">
        <v>0</v>
      </c>
      <c r="H38" s="83">
        <v>0</v>
      </c>
      <c r="I38" s="83">
        <v>0</v>
      </c>
    </row>
    <row r="39" spans="1:9" x14ac:dyDescent="0.25">
      <c r="A39" s="84"/>
      <c r="B39" s="84">
        <v>32</v>
      </c>
      <c r="C39" s="85"/>
      <c r="D39" s="84" t="s">
        <v>69</v>
      </c>
      <c r="E39" s="78">
        <f>E44+E42+E41+E40</f>
        <v>139885.47</v>
      </c>
      <c r="F39" s="78">
        <f>F40+F41+F42+F43+F44</f>
        <v>130527.18</v>
      </c>
      <c r="G39" s="79">
        <f>G40+G41+G42+G43+G44</f>
        <v>114167</v>
      </c>
      <c r="H39" s="79">
        <v>114167</v>
      </c>
      <c r="I39" s="79">
        <v>114167</v>
      </c>
    </row>
    <row r="40" spans="1:9" x14ac:dyDescent="0.25">
      <c r="A40" s="80"/>
      <c r="B40" s="80"/>
      <c r="C40" s="81" t="s">
        <v>54</v>
      </c>
      <c r="D40" s="81" t="s">
        <v>64</v>
      </c>
      <c r="E40" s="82">
        <f>129469.5-10900-800</f>
        <v>117769.5</v>
      </c>
      <c r="F40" s="82">
        <f>96777.18-1500</f>
        <v>95277.18</v>
      </c>
      <c r="G40" s="83">
        <v>86917</v>
      </c>
      <c r="H40" s="83">
        <v>86917</v>
      </c>
      <c r="I40" s="83">
        <v>86917</v>
      </c>
    </row>
    <row r="41" spans="1:9" x14ac:dyDescent="0.25">
      <c r="A41" s="80"/>
      <c r="B41" s="80"/>
      <c r="C41" s="81" t="s">
        <v>43</v>
      </c>
      <c r="D41" s="81" t="s">
        <v>65</v>
      </c>
      <c r="E41" s="96">
        <f>18899.96-2042.57</f>
        <v>16857.39</v>
      </c>
      <c r="F41" s="82">
        <v>17150</v>
      </c>
      <c r="G41" s="83">
        <v>17150</v>
      </c>
      <c r="H41" s="83">
        <v>17150</v>
      </c>
      <c r="I41" s="83">
        <v>17150</v>
      </c>
    </row>
    <row r="42" spans="1:9" x14ac:dyDescent="0.25">
      <c r="A42" s="80"/>
      <c r="B42" s="80"/>
      <c r="C42" s="81" t="s">
        <v>46</v>
      </c>
      <c r="D42" s="81" t="s">
        <v>66</v>
      </c>
      <c r="E42" s="82">
        <v>100.88</v>
      </c>
      <c r="F42" s="82">
        <v>100</v>
      </c>
      <c r="G42" s="83">
        <v>100</v>
      </c>
      <c r="H42" s="83">
        <v>100</v>
      </c>
      <c r="I42" s="83">
        <v>100</v>
      </c>
    </row>
    <row r="43" spans="1:9" x14ac:dyDescent="0.25">
      <c r="A43" s="80"/>
      <c r="B43" s="80"/>
      <c r="C43" s="81" t="s">
        <v>38</v>
      </c>
      <c r="D43" s="81" t="s">
        <v>67</v>
      </c>
      <c r="E43" s="82">
        <v>0</v>
      </c>
      <c r="F43" s="82">
        <v>7000</v>
      </c>
      <c r="G43" s="83">
        <v>4500</v>
      </c>
      <c r="H43" s="83">
        <v>4500</v>
      </c>
      <c r="I43" s="83">
        <v>4500</v>
      </c>
    </row>
    <row r="44" spans="1:9" x14ac:dyDescent="0.25">
      <c r="A44" s="80"/>
      <c r="B44" s="80"/>
      <c r="C44" s="81" t="s">
        <v>50</v>
      </c>
      <c r="D44" s="81" t="s">
        <v>68</v>
      </c>
      <c r="E44" s="96">
        <v>5157.7</v>
      </c>
      <c r="F44" s="82">
        <v>11000</v>
      </c>
      <c r="G44" s="83">
        <v>5500</v>
      </c>
      <c r="H44" s="83">
        <v>5500</v>
      </c>
      <c r="I44" s="83">
        <v>5500</v>
      </c>
    </row>
    <row r="45" spans="1:9" x14ac:dyDescent="0.25">
      <c r="A45" s="84"/>
      <c r="B45" s="84">
        <v>34</v>
      </c>
      <c r="C45" s="85"/>
      <c r="D45" s="86" t="s">
        <v>70</v>
      </c>
      <c r="E45" s="78">
        <v>800</v>
      </c>
      <c r="F45" s="78">
        <v>900</v>
      </c>
      <c r="G45" s="79">
        <v>150</v>
      </c>
      <c r="H45" s="79">
        <v>150</v>
      </c>
      <c r="I45" s="79">
        <v>150</v>
      </c>
    </row>
    <row r="46" spans="1:9" x14ac:dyDescent="0.25">
      <c r="A46" s="80"/>
      <c r="B46" s="80"/>
      <c r="C46" s="81" t="s">
        <v>54</v>
      </c>
      <c r="D46" s="81" t="s">
        <v>64</v>
      </c>
      <c r="E46" s="82">
        <v>800</v>
      </c>
      <c r="F46" s="82">
        <v>900</v>
      </c>
      <c r="G46" s="83">
        <v>150</v>
      </c>
      <c r="H46" s="83">
        <v>150</v>
      </c>
      <c r="I46" s="83">
        <v>150</v>
      </c>
    </row>
    <row r="47" spans="1:9" x14ac:dyDescent="0.25">
      <c r="A47" s="80"/>
      <c r="B47" s="80"/>
      <c r="C47" s="81" t="s">
        <v>43</v>
      </c>
      <c r="D47" s="81" t="s">
        <v>65</v>
      </c>
      <c r="E47" s="82">
        <v>0</v>
      </c>
      <c r="F47" s="82">
        <v>0</v>
      </c>
      <c r="G47" s="83">
        <v>0</v>
      </c>
      <c r="H47" s="83">
        <v>0</v>
      </c>
      <c r="I47" s="83">
        <v>0</v>
      </c>
    </row>
    <row r="48" spans="1:9" x14ac:dyDescent="0.25">
      <c r="A48" s="80"/>
      <c r="B48" s="80"/>
      <c r="C48" s="81" t="s">
        <v>38</v>
      </c>
      <c r="D48" s="81" t="s">
        <v>67</v>
      </c>
      <c r="E48" s="82">
        <v>0</v>
      </c>
      <c r="F48" s="82">
        <v>0</v>
      </c>
      <c r="G48" s="83">
        <v>0</v>
      </c>
      <c r="H48" s="83">
        <v>0</v>
      </c>
      <c r="I48" s="83">
        <v>0</v>
      </c>
    </row>
    <row r="49" spans="1:9" x14ac:dyDescent="0.25">
      <c r="A49" s="84"/>
      <c r="B49" s="84">
        <v>38</v>
      </c>
      <c r="C49" s="85"/>
      <c r="D49" s="85" t="s">
        <v>184</v>
      </c>
      <c r="E49" s="78">
        <v>0</v>
      </c>
      <c r="F49" s="78">
        <v>1252.02</v>
      </c>
      <c r="G49" s="79">
        <v>0</v>
      </c>
      <c r="H49" s="79">
        <v>0</v>
      </c>
      <c r="I49" s="79">
        <v>0</v>
      </c>
    </row>
    <row r="50" spans="1:9" x14ac:dyDescent="0.25">
      <c r="A50" s="80"/>
      <c r="B50" s="80"/>
      <c r="C50" s="81" t="s">
        <v>38</v>
      </c>
      <c r="D50" s="81" t="s">
        <v>197</v>
      </c>
      <c r="E50" s="82">
        <v>0</v>
      </c>
      <c r="F50" s="82">
        <v>1252.02</v>
      </c>
      <c r="G50" s="83">
        <v>0</v>
      </c>
      <c r="H50" s="83">
        <v>0</v>
      </c>
      <c r="I50" s="83">
        <v>0</v>
      </c>
    </row>
    <row r="51" spans="1:9" ht="25.5" x14ac:dyDescent="0.25">
      <c r="A51" s="87">
        <v>4</v>
      </c>
      <c r="B51" s="87"/>
      <c r="C51" s="87"/>
      <c r="D51" s="88" t="s">
        <v>71</v>
      </c>
      <c r="E51" s="76">
        <v>12942.57</v>
      </c>
      <c r="F51" s="76">
        <v>2600</v>
      </c>
      <c r="G51" s="57">
        <f>G54+G59</f>
        <v>9600</v>
      </c>
      <c r="H51" s="57">
        <v>9600</v>
      </c>
      <c r="I51" s="57">
        <v>9600</v>
      </c>
    </row>
    <row r="52" spans="1:9" ht="25.5" x14ac:dyDescent="0.25">
      <c r="A52" s="89"/>
      <c r="B52" s="77">
        <v>41</v>
      </c>
      <c r="C52" s="77"/>
      <c r="D52" s="91" t="s">
        <v>72</v>
      </c>
      <c r="E52" s="78">
        <v>0</v>
      </c>
      <c r="F52" s="78">
        <v>0</v>
      </c>
      <c r="G52" s="79">
        <v>0</v>
      </c>
      <c r="H52" s="79">
        <v>0</v>
      </c>
      <c r="I52" s="79">
        <v>0</v>
      </c>
    </row>
    <row r="53" spans="1:9" x14ac:dyDescent="0.25">
      <c r="A53" s="89"/>
      <c r="B53" s="89"/>
      <c r="C53" s="90" t="s">
        <v>54</v>
      </c>
      <c r="D53" s="81" t="s">
        <v>64</v>
      </c>
      <c r="E53" s="82">
        <v>0</v>
      </c>
      <c r="F53" s="82">
        <v>0</v>
      </c>
      <c r="G53" s="83">
        <v>0</v>
      </c>
      <c r="H53" s="83">
        <v>0</v>
      </c>
      <c r="I53" s="83">
        <v>0</v>
      </c>
    </row>
    <row r="54" spans="1:9" ht="25.5" x14ac:dyDescent="0.25">
      <c r="A54" s="77"/>
      <c r="B54" s="77">
        <v>42</v>
      </c>
      <c r="C54" s="77"/>
      <c r="D54" s="91" t="s">
        <v>73</v>
      </c>
      <c r="E54" s="15">
        <f>E55+E56</f>
        <v>12942.57</v>
      </c>
      <c r="F54" s="78">
        <v>2600</v>
      </c>
      <c r="G54" s="79">
        <v>7600</v>
      </c>
      <c r="H54" s="79">
        <v>7600</v>
      </c>
      <c r="I54" s="79">
        <v>7600</v>
      </c>
    </row>
    <row r="55" spans="1:9" x14ac:dyDescent="0.25">
      <c r="A55" s="89"/>
      <c r="B55" s="89"/>
      <c r="C55" s="90" t="s">
        <v>54</v>
      </c>
      <c r="D55" s="81" t="s">
        <v>64</v>
      </c>
      <c r="E55" s="82">
        <v>10900</v>
      </c>
      <c r="F55" s="82">
        <v>1500</v>
      </c>
      <c r="G55" s="83">
        <v>6500</v>
      </c>
      <c r="H55" s="83">
        <v>6500</v>
      </c>
      <c r="I55" s="83">
        <v>6500</v>
      </c>
    </row>
    <row r="56" spans="1:9" x14ac:dyDescent="0.25">
      <c r="A56" s="89"/>
      <c r="B56" s="89"/>
      <c r="C56" s="81" t="s">
        <v>43</v>
      </c>
      <c r="D56" s="81" t="s">
        <v>65</v>
      </c>
      <c r="E56" s="138">
        <v>2042.57</v>
      </c>
      <c r="F56" s="82">
        <v>1100</v>
      </c>
      <c r="G56" s="83">
        <v>1100</v>
      </c>
      <c r="H56" s="83">
        <v>1100</v>
      </c>
      <c r="I56" s="83">
        <v>1100</v>
      </c>
    </row>
    <row r="57" spans="1:9" x14ac:dyDescent="0.25">
      <c r="A57" s="89"/>
      <c r="B57" s="89"/>
      <c r="C57" s="81" t="s">
        <v>38</v>
      </c>
      <c r="D57" s="81" t="s">
        <v>67</v>
      </c>
      <c r="E57" s="82">
        <v>0</v>
      </c>
      <c r="F57" s="82">
        <v>0</v>
      </c>
      <c r="G57" s="83">
        <v>0</v>
      </c>
      <c r="H57" s="83">
        <v>0</v>
      </c>
      <c r="I57" s="83">
        <v>0</v>
      </c>
    </row>
    <row r="58" spans="1:9" x14ac:dyDescent="0.25">
      <c r="A58" s="89"/>
      <c r="B58" s="89"/>
      <c r="C58" s="81" t="s">
        <v>50</v>
      </c>
      <c r="D58" s="81" t="s">
        <v>68</v>
      </c>
      <c r="E58" s="82">
        <v>0</v>
      </c>
      <c r="F58" s="82">
        <v>0</v>
      </c>
      <c r="G58" s="83">
        <v>0</v>
      </c>
      <c r="H58" s="83">
        <v>0</v>
      </c>
      <c r="I58" s="83">
        <v>0</v>
      </c>
    </row>
    <row r="59" spans="1:9" ht="25.5" x14ac:dyDescent="0.25">
      <c r="A59" s="77"/>
      <c r="B59" s="77">
        <v>45</v>
      </c>
      <c r="C59" s="77"/>
      <c r="D59" s="91" t="s">
        <v>207</v>
      </c>
      <c r="E59" s="15">
        <v>0</v>
      </c>
      <c r="F59" s="78">
        <v>0</v>
      </c>
      <c r="G59" s="79">
        <v>2000</v>
      </c>
      <c r="H59" s="79">
        <v>2000</v>
      </c>
      <c r="I59" s="79">
        <v>2000</v>
      </c>
    </row>
    <row r="60" spans="1:9" x14ac:dyDescent="0.25">
      <c r="A60" s="89"/>
      <c r="B60" s="89"/>
      <c r="C60" s="90" t="s">
        <v>54</v>
      </c>
      <c r="D60" s="81" t="s">
        <v>64</v>
      </c>
      <c r="E60" s="82">
        <v>0</v>
      </c>
      <c r="F60" s="82">
        <v>0</v>
      </c>
      <c r="G60" s="83">
        <v>2000</v>
      </c>
      <c r="H60" s="83">
        <v>2000</v>
      </c>
      <c r="I60" s="83">
        <v>2000</v>
      </c>
    </row>
    <row r="61" spans="1:9" x14ac:dyDescent="0.25">
      <c r="A61" s="89"/>
      <c r="B61" s="89"/>
      <c r="C61" s="81" t="s">
        <v>43</v>
      </c>
      <c r="D61" s="81" t="s">
        <v>65</v>
      </c>
      <c r="E61" s="138">
        <v>0</v>
      </c>
      <c r="F61" s="82">
        <v>0</v>
      </c>
      <c r="G61" s="83">
        <v>0</v>
      </c>
      <c r="H61" s="83">
        <v>0</v>
      </c>
      <c r="I61" s="83">
        <v>0</v>
      </c>
    </row>
    <row r="62" spans="1:9" x14ac:dyDescent="0.25">
      <c r="A62" s="89"/>
      <c r="B62" s="89"/>
      <c r="C62" s="81" t="s">
        <v>38</v>
      </c>
      <c r="D62" s="81" t="s">
        <v>67</v>
      </c>
      <c r="E62" s="82">
        <v>0</v>
      </c>
      <c r="F62" s="82">
        <v>0</v>
      </c>
      <c r="G62" s="83">
        <v>0</v>
      </c>
      <c r="H62" s="83">
        <v>0</v>
      </c>
      <c r="I62" s="83">
        <v>0</v>
      </c>
    </row>
    <row r="63" spans="1:9" x14ac:dyDescent="0.25">
      <c r="A63" s="89"/>
      <c r="B63" s="89"/>
      <c r="C63" s="81" t="s">
        <v>50</v>
      </c>
      <c r="D63" s="81" t="s">
        <v>68</v>
      </c>
      <c r="E63" s="82">
        <v>0</v>
      </c>
      <c r="F63" s="82">
        <v>0</v>
      </c>
      <c r="G63" s="83">
        <v>0</v>
      </c>
      <c r="H63" s="83">
        <v>0</v>
      </c>
      <c r="I63" s="83">
        <v>0</v>
      </c>
    </row>
  </sheetData>
  <mergeCells count="6">
    <mergeCell ref="A28:J28"/>
    <mergeCell ref="A1:E1"/>
    <mergeCell ref="A3:E3"/>
    <mergeCell ref="A5:E5"/>
    <mergeCell ref="A7:E7"/>
    <mergeCell ref="A9: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5BB5-BDF8-4790-A147-8C7AB5F88351}">
  <dimension ref="A1:G35"/>
  <sheetViews>
    <sheetView workbookViewId="0">
      <selection sqref="A1:G1"/>
    </sheetView>
  </sheetViews>
  <sheetFormatPr defaultRowHeight="15" x14ac:dyDescent="0.25"/>
  <cols>
    <col min="1" max="1" width="33" customWidth="1"/>
    <col min="2" max="6" width="15.7109375" customWidth="1"/>
  </cols>
  <sheetData>
    <row r="1" spans="1:7" ht="66" customHeight="1" x14ac:dyDescent="0.25">
      <c r="A1" s="188" t="s">
        <v>186</v>
      </c>
      <c r="B1" s="188"/>
      <c r="C1" s="188"/>
      <c r="D1" s="188"/>
      <c r="E1" s="188"/>
      <c r="F1" s="188"/>
      <c r="G1" s="188"/>
    </row>
    <row r="2" spans="1:7" ht="18" x14ac:dyDescent="0.25">
      <c r="A2" s="2"/>
      <c r="B2" s="2"/>
      <c r="C2" s="2"/>
      <c r="D2" s="2"/>
      <c r="E2" s="2"/>
      <c r="F2" s="2"/>
      <c r="G2" s="2"/>
    </row>
    <row r="3" spans="1:7" ht="15.75" x14ac:dyDescent="0.25">
      <c r="A3" s="160" t="s">
        <v>0</v>
      </c>
      <c r="B3" s="160"/>
      <c r="C3" s="160"/>
      <c r="D3" s="160"/>
      <c r="E3" s="160"/>
      <c r="F3" s="160"/>
      <c r="G3" s="160"/>
    </row>
    <row r="4" spans="1:7" ht="18" x14ac:dyDescent="0.25">
      <c r="B4" s="2"/>
      <c r="C4" s="2"/>
      <c r="D4" s="2"/>
      <c r="E4" s="2"/>
      <c r="F4" s="4"/>
      <c r="G4" s="4"/>
    </row>
    <row r="5" spans="1:7" ht="15.75" x14ac:dyDescent="0.25">
      <c r="A5" s="160" t="s">
        <v>29</v>
      </c>
      <c r="B5" s="160"/>
      <c r="C5" s="160"/>
      <c r="D5" s="160"/>
      <c r="E5" s="160"/>
      <c r="F5" s="160"/>
      <c r="G5" s="160"/>
    </row>
    <row r="6" spans="1:7" ht="18" x14ac:dyDescent="0.25">
      <c r="A6" s="2"/>
      <c r="B6" s="2"/>
      <c r="C6" s="2"/>
      <c r="D6" s="2"/>
      <c r="E6" s="2"/>
      <c r="F6" s="4"/>
      <c r="G6" s="4"/>
    </row>
    <row r="7" spans="1:7" ht="15.75" x14ac:dyDescent="0.25">
      <c r="A7" s="160" t="s">
        <v>74</v>
      </c>
      <c r="B7" s="160"/>
      <c r="C7" s="160"/>
      <c r="D7" s="160"/>
      <c r="E7" s="160"/>
      <c r="F7" s="160"/>
      <c r="G7" s="160"/>
    </row>
    <row r="8" spans="1:7" ht="18" x14ac:dyDescent="0.25">
      <c r="A8" s="2"/>
      <c r="B8" s="2"/>
      <c r="C8" s="2"/>
      <c r="D8" s="2"/>
      <c r="E8" s="2"/>
      <c r="F8" s="4"/>
      <c r="G8" s="4"/>
    </row>
    <row r="9" spans="1:7" ht="25.5" x14ac:dyDescent="0.25">
      <c r="A9" s="92" t="s">
        <v>75</v>
      </c>
      <c r="B9" s="92" t="s">
        <v>187</v>
      </c>
      <c r="C9" s="92" t="s">
        <v>196</v>
      </c>
      <c r="D9" s="92" t="s">
        <v>199</v>
      </c>
      <c r="E9" s="92" t="s">
        <v>2</v>
      </c>
      <c r="F9" s="92" t="s">
        <v>200</v>
      </c>
    </row>
    <row r="10" spans="1:7" x14ac:dyDescent="0.25">
      <c r="A10" s="93">
        <v>1</v>
      </c>
      <c r="B10" s="93">
        <v>2</v>
      </c>
      <c r="C10" s="93">
        <v>3</v>
      </c>
      <c r="D10" s="93">
        <v>4</v>
      </c>
      <c r="E10" s="93">
        <v>5</v>
      </c>
      <c r="F10" s="93">
        <v>5</v>
      </c>
    </row>
    <row r="11" spans="1:7" x14ac:dyDescent="0.25">
      <c r="A11" s="94"/>
      <c r="B11" s="94" t="s">
        <v>76</v>
      </c>
      <c r="C11" s="94"/>
      <c r="D11" s="94"/>
      <c r="E11" s="94"/>
      <c r="F11" s="94"/>
    </row>
    <row r="12" spans="1:7" x14ac:dyDescent="0.25">
      <c r="A12" s="95" t="s">
        <v>77</v>
      </c>
      <c r="B12" s="96">
        <f>68604.78+68629</f>
        <v>137233.78</v>
      </c>
      <c r="C12" s="96">
        <v>97677.18</v>
      </c>
      <c r="D12" s="96">
        <v>95567</v>
      </c>
      <c r="E12" s="96">
        <v>95567</v>
      </c>
      <c r="F12" s="96">
        <v>95567</v>
      </c>
    </row>
    <row r="13" spans="1:7" x14ac:dyDescent="0.25">
      <c r="A13" s="95" t="s">
        <v>78</v>
      </c>
      <c r="B13" s="96">
        <f>68604.78+68629</f>
        <v>137233.78</v>
      </c>
      <c r="C13" s="96">
        <v>97677.18</v>
      </c>
      <c r="D13" s="96">
        <v>95567</v>
      </c>
      <c r="E13" s="96">
        <v>95567</v>
      </c>
      <c r="F13" s="96">
        <v>95567</v>
      </c>
    </row>
    <row r="14" spans="1:7" x14ac:dyDescent="0.25">
      <c r="A14" s="95" t="s">
        <v>79</v>
      </c>
      <c r="B14" s="96">
        <f>B12-B13</f>
        <v>0</v>
      </c>
      <c r="C14" s="96">
        <v>0</v>
      </c>
      <c r="D14" s="96">
        <v>0</v>
      </c>
      <c r="E14" s="96">
        <v>0</v>
      </c>
      <c r="F14" s="96">
        <v>0</v>
      </c>
    </row>
    <row r="15" spans="1:7" x14ac:dyDescent="0.25">
      <c r="A15" s="94"/>
      <c r="B15" s="97" t="s">
        <v>80</v>
      </c>
      <c r="C15" s="97"/>
      <c r="D15" s="97"/>
      <c r="E15" s="97"/>
      <c r="F15" s="97"/>
    </row>
    <row r="16" spans="1:7" x14ac:dyDescent="0.25">
      <c r="A16" s="95" t="s">
        <v>77</v>
      </c>
      <c r="B16" s="96">
        <v>22360.1</v>
      </c>
      <c r="C16" s="96">
        <v>18250</v>
      </c>
      <c r="D16" s="96">
        <v>18250</v>
      </c>
      <c r="E16" s="96">
        <v>18250</v>
      </c>
      <c r="F16" s="96">
        <v>18250</v>
      </c>
    </row>
    <row r="17" spans="1:6" x14ac:dyDescent="0.25">
      <c r="A17" s="95" t="s">
        <v>78</v>
      </c>
      <c r="B17" s="96">
        <v>18899.96</v>
      </c>
      <c r="C17" s="96">
        <v>18250</v>
      </c>
      <c r="D17" s="96">
        <v>18250</v>
      </c>
      <c r="E17" s="96">
        <v>18250</v>
      </c>
      <c r="F17" s="96">
        <v>18250</v>
      </c>
    </row>
    <row r="18" spans="1:6" x14ac:dyDescent="0.25">
      <c r="A18" s="95" t="s">
        <v>79</v>
      </c>
      <c r="B18" s="96">
        <f>B16-B17</f>
        <v>3460.1399999999994</v>
      </c>
      <c r="C18" s="96">
        <v>0</v>
      </c>
      <c r="D18" s="96">
        <v>0</v>
      </c>
      <c r="E18" s="96">
        <v>0</v>
      </c>
      <c r="F18" s="96">
        <v>0</v>
      </c>
    </row>
    <row r="19" spans="1:6" x14ac:dyDescent="0.25">
      <c r="A19" s="94"/>
      <c r="B19" s="97" t="s">
        <v>81</v>
      </c>
      <c r="C19" s="97"/>
      <c r="D19" s="97"/>
      <c r="E19" s="97"/>
      <c r="F19" s="97"/>
    </row>
    <row r="20" spans="1:6" x14ac:dyDescent="0.25">
      <c r="A20" s="95" t="s">
        <v>77</v>
      </c>
      <c r="B20" s="96">
        <v>7676.58</v>
      </c>
      <c r="C20" s="96">
        <v>11000</v>
      </c>
      <c r="D20" s="96">
        <v>5500</v>
      </c>
      <c r="E20" s="96">
        <v>5500</v>
      </c>
      <c r="F20" s="96">
        <v>5500</v>
      </c>
    </row>
    <row r="21" spans="1:6" x14ac:dyDescent="0.25">
      <c r="A21" s="95" t="s">
        <v>78</v>
      </c>
      <c r="B21" s="96">
        <v>5157.7</v>
      </c>
      <c r="C21" s="96">
        <v>11000</v>
      </c>
      <c r="D21" s="96">
        <v>5500</v>
      </c>
      <c r="E21" s="96">
        <v>5500</v>
      </c>
      <c r="F21" s="96">
        <v>5500</v>
      </c>
    </row>
    <row r="22" spans="1:6" x14ac:dyDescent="0.25">
      <c r="A22" s="95" t="s">
        <v>79</v>
      </c>
      <c r="B22" s="96">
        <f>B20-B21</f>
        <v>2518.88</v>
      </c>
      <c r="C22" s="96">
        <v>0</v>
      </c>
      <c r="D22" s="96">
        <v>0</v>
      </c>
      <c r="E22" s="96">
        <v>0</v>
      </c>
      <c r="F22" s="96">
        <v>0</v>
      </c>
    </row>
    <row r="23" spans="1:6" x14ac:dyDescent="0.25">
      <c r="A23" s="94"/>
      <c r="B23" s="97" t="s">
        <v>82</v>
      </c>
      <c r="C23" s="97"/>
      <c r="D23" s="97"/>
      <c r="E23" s="97"/>
      <c r="F23" s="97"/>
    </row>
    <row r="24" spans="1:6" x14ac:dyDescent="0.25">
      <c r="A24" s="95" t="s">
        <v>77</v>
      </c>
      <c r="B24" s="96">
        <v>1331172.05</v>
      </c>
      <c r="C24" s="96">
        <v>1600752.02</v>
      </c>
      <c r="D24" s="96">
        <v>1597000</v>
      </c>
      <c r="E24" s="96">
        <v>1597000</v>
      </c>
      <c r="F24" s="96">
        <v>1597000</v>
      </c>
    </row>
    <row r="25" spans="1:6" x14ac:dyDescent="0.25">
      <c r="A25" s="95" t="s">
        <v>78</v>
      </c>
      <c r="B25" s="96">
        <v>1332397.55</v>
      </c>
      <c r="C25" s="96">
        <v>1600752.02</v>
      </c>
      <c r="D25" s="96">
        <v>1597000</v>
      </c>
      <c r="E25" s="96">
        <v>1597000</v>
      </c>
      <c r="F25" s="96">
        <v>1597000</v>
      </c>
    </row>
    <row r="26" spans="1:6" x14ac:dyDescent="0.25">
      <c r="A26" s="95" t="s">
        <v>79</v>
      </c>
      <c r="B26" s="96">
        <f>B24-B25</f>
        <v>-1225.5</v>
      </c>
      <c r="C26" s="96"/>
      <c r="D26" s="96">
        <v>0</v>
      </c>
      <c r="E26" s="96">
        <v>0</v>
      </c>
      <c r="F26" s="96">
        <v>0</v>
      </c>
    </row>
    <row r="27" spans="1:6" x14ac:dyDescent="0.25">
      <c r="A27" s="94"/>
      <c r="B27" s="97" t="s">
        <v>83</v>
      </c>
      <c r="C27" s="97"/>
      <c r="D27" s="97"/>
      <c r="E27" s="97"/>
      <c r="F27" s="97"/>
    </row>
    <row r="28" spans="1:6" x14ac:dyDescent="0.25">
      <c r="A28" s="95" t="s">
        <v>77</v>
      </c>
      <c r="B28" s="96">
        <v>100.88</v>
      </c>
      <c r="C28" s="96">
        <v>100</v>
      </c>
      <c r="D28" s="96">
        <v>100</v>
      </c>
      <c r="E28" s="96">
        <v>100</v>
      </c>
      <c r="F28" s="96">
        <v>100</v>
      </c>
    </row>
    <row r="29" spans="1:6" x14ac:dyDescent="0.25">
      <c r="A29" s="95" t="s">
        <v>78</v>
      </c>
      <c r="B29" s="96">
        <v>100.88</v>
      </c>
      <c r="C29" s="96">
        <v>100</v>
      </c>
      <c r="D29" s="96">
        <v>100</v>
      </c>
      <c r="E29" s="96">
        <v>100</v>
      </c>
      <c r="F29" s="96">
        <v>100</v>
      </c>
    </row>
    <row r="30" spans="1:6" x14ac:dyDescent="0.25">
      <c r="A30" s="95" t="s">
        <v>79</v>
      </c>
      <c r="B30" s="96">
        <v>0</v>
      </c>
      <c r="C30" s="96">
        <v>0</v>
      </c>
      <c r="D30" s="96">
        <v>0</v>
      </c>
      <c r="E30" s="96">
        <v>0</v>
      </c>
      <c r="F30" s="96">
        <v>0</v>
      </c>
    </row>
    <row r="31" spans="1:6" x14ac:dyDescent="0.25">
      <c r="A31" s="94" t="s">
        <v>84</v>
      </c>
      <c r="B31" s="97">
        <f t="shared" ref="B31:D32" si="0">B12+B16+B20+B24+B28</f>
        <v>1498543.39</v>
      </c>
      <c r="C31" s="97">
        <f t="shared" si="0"/>
        <v>1727779.2</v>
      </c>
      <c r="D31" s="97">
        <f t="shared" si="0"/>
        <v>1716417</v>
      </c>
      <c r="E31" s="97">
        <f t="shared" ref="E31:F32" si="1">E12+E16+E20+E24+E28</f>
        <v>1716417</v>
      </c>
      <c r="F31" s="97">
        <f t="shared" si="1"/>
        <v>1716417</v>
      </c>
    </row>
    <row r="32" spans="1:6" x14ac:dyDescent="0.25">
      <c r="A32" s="94" t="s">
        <v>85</v>
      </c>
      <c r="B32" s="97">
        <f t="shared" si="0"/>
        <v>1493789.8699999999</v>
      </c>
      <c r="C32" s="97">
        <f t="shared" si="0"/>
        <v>1727779.2</v>
      </c>
      <c r="D32" s="97">
        <f t="shared" si="0"/>
        <v>1716417</v>
      </c>
      <c r="E32" s="97">
        <f t="shared" si="1"/>
        <v>1716417</v>
      </c>
      <c r="F32" s="97">
        <f t="shared" si="1"/>
        <v>1716417</v>
      </c>
    </row>
    <row r="33" spans="1:7" x14ac:dyDescent="0.25">
      <c r="A33" s="94" t="s">
        <v>189</v>
      </c>
      <c r="B33" s="152">
        <f>B31-B32</f>
        <v>4753.5200000000186</v>
      </c>
      <c r="C33" s="97">
        <v>0</v>
      </c>
      <c r="D33" s="97">
        <v>0</v>
      </c>
      <c r="E33" s="97">
        <v>0</v>
      </c>
      <c r="F33" s="97">
        <v>0</v>
      </c>
    </row>
    <row r="34" spans="1:7" x14ac:dyDescent="0.25">
      <c r="A34" s="94" t="s">
        <v>188</v>
      </c>
      <c r="B34" s="98">
        <v>6120.41</v>
      </c>
      <c r="C34" s="99"/>
      <c r="D34" s="99"/>
      <c r="E34" s="99"/>
      <c r="F34" s="99"/>
      <c r="G34" s="99"/>
    </row>
    <row r="35" spans="1:7" x14ac:dyDescent="0.25">
      <c r="A35" s="94" t="s">
        <v>190</v>
      </c>
      <c r="B35" s="152">
        <f>B33+B34</f>
        <v>10873.930000000018</v>
      </c>
      <c r="C35" s="100"/>
      <c r="D35" s="99"/>
      <c r="E35" s="99"/>
      <c r="F35" s="99"/>
      <c r="G35" s="9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95FBC-1C64-4B39-9AF7-C8D58BFCA0F3}">
  <dimension ref="A1:F15"/>
  <sheetViews>
    <sheetView workbookViewId="0">
      <selection sqref="A1:C1"/>
    </sheetView>
  </sheetViews>
  <sheetFormatPr defaultRowHeight="15" x14ac:dyDescent="0.25"/>
  <cols>
    <col min="1" max="1" width="37.5703125" customWidth="1"/>
    <col min="2" max="6" width="15.7109375" customWidth="1"/>
  </cols>
  <sheetData>
    <row r="1" spans="1:6" ht="69" customHeight="1" x14ac:dyDescent="0.25">
      <c r="A1" s="188" t="s">
        <v>186</v>
      </c>
      <c r="B1" s="188"/>
      <c r="C1" s="188"/>
    </row>
    <row r="2" spans="1:6" ht="18" x14ac:dyDescent="0.25">
      <c r="A2" s="2"/>
      <c r="B2" s="2"/>
      <c r="C2" s="2"/>
    </row>
    <row r="3" spans="1:6" ht="15.75" x14ac:dyDescent="0.25">
      <c r="A3" s="160" t="s">
        <v>0</v>
      </c>
      <c r="B3" s="160"/>
      <c r="C3" s="189"/>
    </row>
    <row r="4" spans="1:6" ht="18" x14ac:dyDescent="0.25">
      <c r="A4" s="2"/>
      <c r="B4" s="2"/>
      <c r="C4" s="4"/>
    </row>
    <row r="5" spans="1:6" ht="15.75" x14ac:dyDescent="0.25">
      <c r="A5" s="160" t="s">
        <v>29</v>
      </c>
      <c r="B5" s="190"/>
      <c r="C5" s="190"/>
    </row>
    <row r="6" spans="1:6" ht="18" x14ac:dyDescent="0.25">
      <c r="A6" s="2"/>
      <c r="B6" s="2"/>
      <c r="C6" s="4"/>
    </row>
    <row r="7" spans="1:6" ht="15.75" x14ac:dyDescent="0.25">
      <c r="A7" s="160" t="s">
        <v>86</v>
      </c>
      <c r="B7" s="187"/>
      <c r="C7" s="187"/>
    </row>
    <row r="8" spans="1:6" ht="18" x14ac:dyDescent="0.25">
      <c r="A8" s="2"/>
      <c r="B8" s="2"/>
      <c r="C8" s="4"/>
    </row>
    <row r="9" spans="1:6" ht="25.5" x14ac:dyDescent="0.25">
      <c r="A9" s="47" t="s">
        <v>87</v>
      </c>
      <c r="B9" s="49" t="s">
        <v>187</v>
      </c>
      <c r="C9" s="47" t="s">
        <v>196</v>
      </c>
      <c r="D9" s="47" t="s">
        <v>199</v>
      </c>
      <c r="E9" s="47" t="s">
        <v>2</v>
      </c>
      <c r="F9" s="47" t="s">
        <v>200</v>
      </c>
    </row>
    <row r="10" spans="1:6" x14ac:dyDescent="0.25">
      <c r="A10" s="52" t="s">
        <v>88</v>
      </c>
      <c r="B10" s="74">
        <f>B12+B13+B14+B15</f>
        <v>1493789.8699999999</v>
      </c>
      <c r="C10" s="74">
        <v>1727779.2</v>
      </c>
      <c r="D10" s="75">
        <v>1716417</v>
      </c>
      <c r="E10" s="75">
        <v>1716417</v>
      </c>
      <c r="F10" s="75">
        <v>1716417</v>
      </c>
    </row>
    <row r="11" spans="1:6" x14ac:dyDescent="0.25">
      <c r="A11" s="56" t="s">
        <v>89</v>
      </c>
      <c r="B11" s="76">
        <f>B12+B13+B14+B15</f>
        <v>1493789.8699999999</v>
      </c>
      <c r="C11" s="57">
        <v>1727779.2</v>
      </c>
      <c r="D11" s="57">
        <v>1716417</v>
      </c>
      <c r="E11" s="57">
        <v>1716417</v>
      </c>
      <c r="F11" s="57">
        <v>1716417</v>
      </c>
    </row>
    <row r="12" spans="1:6" x14ac:dyDescent="0.25">
      <c r="A12" s="89" t="s">
        <v>90</v>
      </c>
      <c r="B12" s="82">
        <v>1425884</v>
      </c>
      <c r="C12" s="83">
        <v>1727779.2</v>
      </c>
      <c r="D12" s="83">
        <v>1716417</v>
      </c>
      <c r="E12" s="83">
        <v>1716417</v>
      </c>
      <c r="F12" s="83">
        <v>1716417</v>
      </c>
    </row>
    <row r="13" spans="1:6" x14ac:dyDescent="0.25">
      <c r="A13" s="89" t="s">
        <v>91</v>
      </c>
      <c r="B13" s="82">
        <v>59974.239999999998</v>
      </c>
      <c r="C13" s="83">
        <v>0</v>
      </c>
      <c r="D13" s="83">
        <v>0</v>
      </c>
      <c r="E13" s="83">
        <v>0</v>
      </c>
      <c r="F13" s="83">
        <v>0</v>
      </c>
    </row>
    <row r="14" spans="1:6" x14ac:dyDescent="0.25">
      <c r="A14" s="89" t="s">
        <v>92</v>
      </c>
      <c r="B14" s="82">
        <v>1332</v>
      </c>
      <c r="C14" s="83">
        <v>0</v>
      </c>
      <c r="D14" s="83">
        <v>0</v>
      </c>
      <c r="E14" s="83">
        <v>0</v>
      </c>
      <c r="F14" s="83">
        <v>0</v>
      </c>
    </row>
    <row r="15" spans="1:6" ht="25.5" x14ac:dyDescent="0.25">
      <c r="A15" s="89" t="s">
        <v>93</v>
      </c>
      <c r="B15" s="82">
        <v>6599.63</v>
      </c>
      <c r="C15" s="83">
        <v>0</v>
      </c>
      <c r="D15" s="83">
        <v>0</v>
      </c>
      <c r="E15" s="83">
        <v>0</v>
      </c>
      <c r="F15" s="83">
        <v>0</v>
      </c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B52A5-7294-4FFB-8392-D50EDEB08A34}">
  <dimension ref="A1:L223"/>
  <sheetViews>
    <sheetView workbookViewId="0">
      <selection sqref="A1:G1"/>
    </sheetView>
  </sheetViews>
  <sheetFormatPr defaultRowHeight="15" x14ac:dyDescent="0.25"/>
  <cols>
    <col min="4" max="4" width="26" customWidth="1"/>
    <col min="5" max="9" width="15.7109375" customWidth="1"/>
    <col min="11" max="11" width="12" bestFit="1" customWidth="1"/>
    <col min="12" max="12" width="14.7109375" bestFit="1" customWidth="1"/>
  </cols>
  <sheetData>
    <row r="1" spans="1:11" ht="78" customHeight="1" x14ac:dyDescent="0.25">
      <c r="A1" s="188" t="s">
        <v>186</v>
      </c>
      <c r="B1" s="188"/>
      <c r="C1" s="188"/>
      <c r="D1" s="188"/>
      <c r="E1" s="188"/>
      <c r="F1" s="188"/>
      <c r="G1" s="188"/>
      <c r="H1" s="3"/>
      <c r="I1" s="3"/>
    </row>
    <row r="2" spans="1:11" ht="18" x14ac:dyDescent="0.25">
      <c r="A2" s="2"/>
      <c r="B2" s="2"/>
      <c r="C2" s="2"/>
      <c r="D2" s="2"/>
      <c r="E2" s="2"/>
      <c r="F2" s="2"/>
      <c r="G2" s="4"/>
      <c r="H2" s="4"/>
      <c r="I2" s="4"/>
    </row>
    <row r="3" spans="1:11" ht="15.75" x14ac:dyDescent="0.25">
      <c r="A3" s="160" t="s">
        <v>94</v>
      </c>
      <c r="B3" s="190"/>
      <c r="C3" s="190"/>
      <c r="D3" s="190"/>
      <c r="E3" s="190"/>
      <c r="F3" s="190"/>
      <c r="G3" s="190"/>
      <c r="H3" s="101"/>
      <c r="I3" s="101"/>
    </row>
    <row r="4" spans="1:11" ht="18" x14ac:dyDescent="0.25">
      <c r="A4" s="2"/>
      <c r="B4" s="2"/>
      <c r="C4" s="2"/>
      <c r="D4" s="2"/>
      <c r="E4" s="2"/>
      <c r="F4" s="2"/>
      <c r="G4" s="4"/>
      <c r="H4" s="4"/>
      <c r="I4" s="4"/>
    </row>
    <row r="5" spans="1:11" ht="25.5" x14ac:dyDescent="0.25">
      <c r="A5" s="208" t="s">
        <v>95</v>
      </c>
      <c r="B5" s="209"/>
      <c r="C5" s="210"/>
      <c r="D5" s="102" t="s">
        <v>96</v>
      </c>
      <c r="E5" s="103" t="s">
        <v>187</v>
      </c>
      <c r="F5" s="103" t="s">
        <v>196</v>
      </c>
      <c r="G5" s="103" t="s">
        <v>199</v>
      </c>
      <c r="H5" s="103" t="s">
        <v>2</v>
      </c>
      <c r="I5" s="103" t="s">
        <v>200</v>
      </c>
    </row>
    <row r="6" spans="1:11" x14ac:dyDescent="0.25">
      <c r="A6" s="148"/>
      <c r="B6" s="147"/>
      <c r="C6" s="104"/>
      <c r="D6" s="105" t="s">
        <v>88</v>
      </c>
      <c r="E6" s="106">
        <v>1493789.87</v>
      </c>
      <c r="F6" s="107">
        <v>1727779.2</v>
      </c>
      <c r="G6" s="107">
        <f>G7+G45+G130</f>
        <v>1716417</v>
      </c>
      <c r="H6" s="107">
        <v>1716417</v>
      </c>
      <c r="I6" s="107">
        <v>1716417</v>
      </c>
    </row>
    <row r="7" spans="1:11" ht="51" x14ac:dyDescent="0.25">
      <c r="A7" s="205" t="s">
        <v>97</v>
      </c>
      <c r="B7" s="206"/>
      <c r="C7" s="207"/>
      <c r="D7" s="108" t="s">
        <v>98</v>
      </c>
      <c r="E7" s="109">
        <v>68629</v>
      </c>
      <c r="F7" s="110">
        <f>F8+F37</f>
        <v>73975</v>
      </c>
      <c r="G7" s="110">
        <f>G8+G37</f>
        <v>73975</v>
      </c>
      <c r="H7" s="110">
        <v>73975</v>
      </c>
      <c r="I7" s="110">
        <v>73975</v>
      </c>
    </row>
    <row r="8" spans="1:11" x14ac:dyDescent="0.25">
      <c r="A8" s="197" t="s">
        <v>99</v>
      </c>
      <c r="B8" s="198"/>
      <c r="C8" s="202"/>
      <c r="D8" s="111" t="s">
        <v>58</v>
      </c>
      <c r="E8" s="112">
        <v>57729</v>
      </c>
      <c r="F8" s="113">
        <v>62394</v>
      </c>
      <c r="G8" s="113">
        <v>62394</v>
      </c>
      <c r="H8" s="113">
        <v>62394</v>
      </c>
      <c r="I8" s="113">
        <v>62394</v>
      </c>
    </row>
    <row r="9" spans="1:11" x14ac:dyDescent="0.25">
      <c r="A9" s="199" t="s">
        <v>100</v>
      </c>
      <c r="B9" s="200"/>
      <c r="C9" s="201"/>
      <c r="D9" s="114" t="s">
        <v>101</v>
      </c>
      <c r="E9" s="115">
        <v>57729</v>
      </c>
      <c r="F9" s="116">
        <v>62394</v>
      </c>
      <c r="G9" s="116">
        <v>62394</v>
      </c>
      <c r="H9" s="116">
        <v>62394</v>
      </c>
      <c r="I9" s="116">
        <v>62394</v>
      </c>
    </row>
    <row r="10" spans="1:11" x14ac:dyDescent="0.25">
      <c r="A10" s="191">
        <v>3</v>
      </c>
      <c r="B10" s="192"/>
      <c r="C10" s="193"/>
      <c r="D10" s="119" t="s">
        <v>62</v>
      </c>
      <c r="E10" s="120">
        <v>57729</v>
      </c>
      <c r="F10" s="121">
        <f>F11+F34</f>
        <v>62394</v>
      </c>
      <c r="G10" s="121">
        <f>G11+G34</f>
        <v>62394</v>
      </c>
      <c r="H10" s="121">
        <v>62394</v>
      </c>
      <c r="I10" s="121">
        <v>62394</v>
      </c>
    </row>
    <row r="11" spans="1:11" x14ac:dyDescent="0.25">
      <c r="A11" s="191">
        <v>32</v>
      </c>
      <c r="B11" s="192"/>
      <c r="C11" s="193"/>
      <c r="D11" s="122" t="s">
        <v>69</v>
      </c>
      <c r="E11" s="123">
        <v>56929</v>
      </c>
      <c r="F11" s="121">
        <f>F12+F17+F21+F30</f>
        <v>61494</v>
      </c>
      <c r="G11" s="121">
        <f>G12+G17+G21+G30</f>
        <v>62244</v>
      </c>
      <c r="H11" s="121">
        <v>62244</v>
      </c>
      <c r="I11" s="121">
        <v>62244</v>
      </c>
    </row>
    <row r="12" spans="1:11" ht="25.5" x14ac:dyDescent="0.25">
      <c r="A12" s="117">
        <v>321</v>
      </c>
      <c r="B12" s="118"/>
      <c r="C12" s="119"/>
      <c r="D12" s="122" t="s">
        <v>102</v>
      </c>
      <c r="E12" s="123">
        <f>E13+E14+E15+E16</f>
        <v>27883.11</v>
      </c>
      <c r="F12" s="121">
        <f>F13+F14+F15+F16</f>
        <v>29100</v>
      </c>
      <c r="G12" s="121">
        <f>G13+G14+G15+G16</f>
        <v>30200</v>
      </c>
      <c r="H12" s="121">
        <v>30200</v>
      </c>
      <c r="I12" s="121">
        <v>30200</v>
      </c>
    </row>
    <row r="13" spans="1:11" x14ac:dyDescent="0.25">
      <c r="A13" s="124">
        <v>3211</v>
      </c>
      <c r="B13" s="125"/>
      <c r="C13" s="126"/>
      <c r="D13" s="127" t="s">
        <v>103</v>
      </c>
      <c r="E13" s="128">
        <v>7865.06</v>
      </c>
      <c r="F13" s="129">
        <v>8000</v>
      </c>
      <c r="G13" s="129">
        <v>7000</v>
      </c>
      <c r="H13" s="129">
        <v>7000</v>
      </c>
      <c r="I13" s="129">
        <v>7000</v>
      </c>
    </row>
    <row r="14" spans="1:11" ht="25.5" x14ac:dyDescent="0.25">
      <c r="A14" s="124">
        <v>3212</v>
      </c>
      <c r="B14" s="125"/>
      <c r="C14" s="126"/>
      <c r="D14" s="127" t="s">
        <v>104</v>
      </c>
      <c r="E14" s="128">
        <v>19213.75</v>
      </c>
      <c r="F14" s="129">
        <v>20000</v>
      </c>
      <c r="G14" s="129">
        <v>22000</v>
      </c>
      <c r="H14" s="129">
        <v>22000</v>
      </c>
      <c r="I14" s="129">
        <v>22000</v>
      </c>
      <c r="K14" s="153"/>
    </row>
    <row r="15" spans="1:11" ht="25.5" x14ac:dyDescent="0.25">
      <c r="A15" s="124">
        <v>3213</v>
      </c>
      <c r="B15" s="125"/>
      <c r="C15" s="126"/>
      <c r="D15" s="127" t="s">
        <v>105</v>
      </c>
      <c r="E15" s="128">
        <v>405</v>
      </c>
      <c r="F15" s="129">
        <v>400</v>
      </c>
      <c r="G15" s="129">
        <v>500</v>
      </c>
      <c r="H15" s="129">
        <v>500</v>
      </c>
      <c r="I15" s="129">
        <v>500</v>
      </c>
      <c r="K15" s="153"/>
    </row>
    <row r="16" spans="1:11" ht="25.5" x14ac:dyDescent="0.25">
      <c r="A16" s="124">
        <v>3214</v>
      </c>
      <c r="B16" s="125"/>
      <c r="C16" s="126"/>
      <c r="D16" s="127" t="s">
        <v>106</v>
      </c>
      <c r="E16" s="128">
        <v>399.3</v>
      </c>
      <c r="F16" s="129">
        <v>700</v>
      </c>
      <c r="G16" s="129">
        <v>700</v>
      </c>
      <c r="H16" s="129">
        <v>700</v>
      </c>
      <c r="I16" s="129">
        <v>700</v>
      </c>
    </row>
    <row r="17" spans="1:9" ht="25.5" x14ac:dyDescent="0.25">
      <c r="A17" s="117">
        <v>322</v>
      </c>
      <c r="B17" s="118"/>
      <c r="C17" s="119"/>
      <c r="D17" s="122" t="s">
        <v>107</v>
      </c>
      <c r="E17" s="123">
        <f>E18+E19</f>
        <v>12449.8</v>
      </c>
      <c r="F17" s="121">
        <f>F18+F19+F20</f>
        <v>16544</v>
      </c>
      <c r="G17" s="121">
        <f>G18+G19+G20</f>
        <v>12544</v>
      </c>
      <c r="H17" s="121">
        <v>12544</v>
      </c>
      <c r="I17" s="121">
        <v>12544</v>
      </c>
    </row>
    <row r="18" spans="1:9" ht="25.5" x14ac:dyDescent="0.25">
      <c r="A18" s="124">
        <v>3221</v>
      </c>
      <c r="B18" s="125"/>
      <c r="C18" s="126"/>
      <c r="D18" s="127" t="s">
        <v>108</v>
      </c>
      <c r="E18" s="128">
        <v>8995.09</v>
      </c>
      <c r="F18" s="129">
        <v>6329</v>
      </c>
      <c r="G18" s="129">
        <v>6494</v>
      </c>
      <c r="H18" s="129">
        <v>6494</v>
      </c>
      <c r="I18" s="129">
        <v>6494</v>
      </c>
    </row>
    <row r="19" spans="1:9" x14ac:dyDescent="0.25">
      <c r="A19" s="124">
        <v>3225</v>
      </c>
      <c r="B19" s="125"/>
      <c r="C19" s="126"/>
      <c r="D19" s="127" t="s">
        <v>109</v>
      </c>
      <c r="E19" s="128">
        <v>3454.71</v>
      </c>
      <c r="F19" s="129">
        <v>10165</v>
      </c>
      <c r="G19" s="129">
        <v>6000</v>
      </c>
      <c r="H19" s="129">
        <v>6000</v>
      </c>
      <c r="I19" s="129">
        <v>6000</v>
      </c>
    </row>
    <row r="20" spans="1:9" ht="25.5" x14ac:dyDescent="0.25">
      <c r="A20" s="124">
        <v>3227</v>
      </c>
      <c r="B20" s="125"/>
      <c r="C20" s="126"/>
      <c r="D20" s="127" t="s">
        <v>110</v>
      </c>
      <c r="E20" s="128">
        <v>0</v>
      </c>
      <c r="F20" s="129">
        <v>50</v>
      </c>
      <c r="G20" s="129">
        <v>50</v>
      </c>
      <c r="H20" s="129">
        <v>50</v>
      </c>
      <c r="I20" s="129">
        <v>50</v>
      </c>
    </row>
    <row r="21" spans="1:9" x14ac:dyDescent="0.25">
      <c r="A21" s="117">
        <v>323</v>
      </c>
      <c r="B21" s="118"/>
      <c r="C21" s="119"/>
      <c r="D21" s="122" t="s">
        <v>111</v>
      </c>
      <c r="E21" s="123">
        <f>E22+E23+E24+E25+E26+E27+E28+E29</f>
        <v>15553.12</v>
      </c>
      <c r="F21" s="121">
        <f>F22+F23+F24+F25+F26+F27+F28+F29</f>
        <v>14150</v>
      </c>
      <c r="G21" s="121">
        <f>G22+G23+G24+G25+G26+G27+G28+G29</f>
        <v>17650</v>
      </c>
      <c r="H21" s="121">
        <v>17650</v>
      </c>
      <c r="I21" s="121">
        <v>17650</v>
      </c>
    </row>
    <row r="22" spans="1:9" ht="25.5" x14ac:dyDescent="0.25">
      <c r="A22" s="124">
        <v>3231</v>
      </c>
      <c r="B22" s="125"/>
      <c r="C22" s="126"/>
      <c r="D22" s="127" t="s">
        <v>112</v>
      </c>
      <c r="E22" s="128">
        <v>2345.96</v>
      </c>
      <c r="F22" s="129">
        <v>2400</v>
      </c>
      <c r="G22" s="129">
        <v>2400</v>
      </c>
      <c r="H22" s="129">
        <v>2400</v>
      </c>
      <c r="I22" s="129">
        <v>2400</v>
      </c>
    </row>
    <row r="23" spans="1:9" ht="25.5" x14ac:dyDescent="0.25">
      <c r="A23" s="124">
        <v>3233</v>
      </c>
      <c r="B23" s="125"/>
      <c r="C23" s="126"/>
      <c r="D23" s="127" t="s">
        <v>113</v>
      </c>
      <c r="E23" s="128">
        <v>600</v>
      </c>
      <c r="F23" s="129">
        <v>50</v>
      </c>
      <c r="G23" s="129">
        <v>50</v>
      </c>
      <c r="H23" s="129">
        <v>50</v>
      </c>
      <c r="I23" s="129">
        <v>50</v>
      </c>
    </row>
    <row r="24" spans="1:9" x14ac:dyDescent="0.25">
      <c r="A24" s="124">
        <v>3234</v>
      </c>
      <c r="B24" s="125"/>
      <c r="C24" s="126"/>
      <c r="D24" s="127" t="s">
        <v>114</v>
      </c>
      <c r="E24" s="128">
        <v>1594.61</v>
      </c>
      <c r="F24" s="129">
        <v>2000</v>
      </c>
      <c r="G24" s="129">
        <v>2500</v>
      </c>
      <c r="H24" s="129">
        <v>2500</v>
      </c>
      <c r="I24" s="129">
        <v>2500</v>
      </c>
    </row>
    <row r="25" spans="1:9" x14ac:dyDescent="0.25">
      <c r="A25" s="124">
        <v>3235</v>
      </c>
      <c r="B25" s="125"/>
      <c r="C25" s="126"/>
      <c r="D25" s="127" t="s">
        <v>115</v>
      </c>
      <c r="E25" s="128">
        <v>2726.73</v>
      </c>
      <c r="F25" s="129">
        <v>3000</v>
      </c>
      <c r="G25" s="129">
        <v>3500</v>
      </c>
      <c r="H25" s="129">
        <v>3500</v>
      </c>
      <c r="I25" s="129">
        <v>3500</v>
      </c>
    </row>
    <row r="26" spans="1:9" ht="25.5" x14ac:dyDescent="0.25">
      <c r="A26" s="124">
        <v>3236</v>
      </c>
      <c r="B26" s="125"/>
      <c r="C26" s="126"/>
      <c r="D26" s="127" t="s">
        <v>116</v>
      </c>
      <c r="E26" s="128">
        <v>3040</v>
      </c>
      <c r="F26" s="129">
        <v>2400</v>
      </c>
      <c r="G26" s="129">
        <v>3000</v>
      </c>
      <c r="H26" s="129">
        <v>3000</v>
      </c>
      <c r="I26" s="129">
        <v>3000</v>
      </c>
    </row>
    <row r="27" spans="1:9" x14ac:dyDescent="0.25">
      <c r="A27" s="124">
        <v>3237</v>
      </c>
      <c r="B27" s="125"/>
      <c r="C27" s="126"/>
      <c r="D27" s="127" t="s">
        <v>117</v>
      </c>
      <c r="E27" s="128">
        <v>2647.5</v>
      </c>
      <c r="F27" s="129">
        <v>2000</v>
      </c>
      <c r="G27" s="129">
        <v>2800</v>
      </c>
      <c r="H27" s="129">
        <v>2800</v>
      </c>
      <c r="I27" s="129">
        <v>2800</v>
      </c>
    </row>
    <row r="28" spans="1:9" x14ac:dyDescent="0.25">
      <c r="A28" s="124">
        <v>3238</v>
      </c>
      <c r="B28" s="125"/>
      <c r="C28" s="126"/>
      <c r="D28" s="127" t="s">
        <v>118</v>
      </c>
      <c r="E28" s="128">
        <v>1895.54</v>
      </c>
      <c r="F28" s="129">
        <v>1800</v>
      </c>
      <c r="G28" s="129">
        <v>2000</v>
      </c>
      <c r="H28" s="129">
        <v>2000</v>
      </c>
      <c r="I28" s="129">
        <v>2000</v>
      </c>
    </row>
    <row r="29" spans="1:9" x14ac:dyDescent="0.25">
      <c r="A29" s="124">
        <v>3239</v>
      </c>
      <c r="B29" s="125"/>
      <c r="C29" s="126"/>
      <c r="D29" s="127" t="s">
        <v>119</v>
      </c>
      <c r="E29" s="128">
        <v>702.78</v>
      </c>
      <c r="F29" s="129">
        <v>500</v>
      </c>
      <c r="G29" s="129">
        <v>1400</v>
      </c>
      <c r="H29" s="129">
        <v>1400</v>
      </c>
      <c r="I29" s="129">
        <v>1400</v>
      </c>
    </row>
    <row r="30" spans="1:9" ht="25.5" x14ac:dyDescent="0.25">
      <c r="A30" s="117">
        <v>329</v>
      </c>
      <c r="B30" s="118"/>
      <c r="C30" s="119"/>
      <c r="D30" s="122" t="s">
        <v>120</v>
      </c>
      <c r="E30" s="123">
        <f>E31+E32</f>
        <v>1042.97</v>
      </c>
      <c r="F30" s="121">
        <f>F31+F32+F33</f>
        <v>1700</v>
      </c>
      <c r="G30" s="121">
        <f>G31+G32+G33</f>
        <v>1850</v>
      </c>
      <c r="H30" s="121">
        <v>1850</v>
      </c>
      <c r="I30" s="121">
        <v>1850</v>
      </c>
    </row>
    <row r="31" spans="1:9" x14ac:dyDescent="0.25">
      <c r="A31" s="124">
        <v>3293</v>
      </c>
      <c r="B31" s="125"/>
      <c r="C31" s="126"/>
      <c r="D31" s="127" t="s">
        <v>121</v>
      </c>
      <c r="E31" s="128">
        <v>917.97</v>
      </c>
      <c r="F31" s="129">
        <v>1500</v>
      </c>
      <c r="G31" s="129">
        <v>1600</v>
      </c>
      <c r="H31" s="129">
        <v>1600</v>
      </c>
      <c r="I31" s="129">
        <v>1600</v>
      </c>
    </row>
    <row r="32" spans="1:9" x14ac:dyDescent="0.25">
      <c r="A32" s="124">
        <v>3294</v>
      </c>
      <c r="B32" s="125"/>
      <c r="C32" s="126"/>
      <c r="D32" s="127" t="s">
        <v>122</v>
      </c>
      <c r="E32" s="128">
        <v>125</v>
      </c>
      <c r="F32" s="129">
        <v>100</v>
      </c>
      <c r="G32" s="129">
        <v>150</v>
      </c>
      <c r="H32" s="129">
        <v>150</v>
      </c>
      <c r="I32" s="129">
        <v>150</v>
      </c>
    </row>
    <row r="33" spans="1:9" ht="25.5" x14ac:dyDescent="0.25">
      <c r="A33" s="124">
        <v>3299</v>
      </c>
      <c r="B33" s="125"/>
      <c r="C33" s="126"/>
      <c r="D33" s="127" t="s">
        <v>120</v>
      </c>
      <c r="E33" s="128">
        <v>0</v>
      </c>
      <c r="F33" s="129">
        <v>100</v>
      </c>
      <c r="G33" s="129">
        <v>100</v>
      </c>
      <c r="H33" s="129">
        <v>100</v>
      </c>
      <c r="I33" s="129">
        <v>100</v>
      </c>
    </row>
    <row r="34" spans="1:9" x14ac:dyDescent="0.25">
      <c r="A34" s="117">
        <v>34</v>
      </c>
      <c r="B34" s="118"/>
      <c r="C34" s="119"/>
      <c r="D34" s="122" t="s">
        <v>70</v>
      </c>
      <c r="E34" s="123">
        <v>800</v>
      </c>
      <c r="F34" s="121">
        <v>900</v>
      </c>
      <c r="G34" s="121">
        <v>150</v>
      </c>
      <c r="H34" s="121">
        <v>150</v>
      </c>
      <c r="I34" s="121">
        <v>150</v>
      </c>
    </row>
    <row r="35" spans="1:9" x14ac:dyDescent="0.25">
      <c r="A35" s="117">
        <v>343</v>
      </c>
      <c r="B35" s="118"/>
      <c r="C35" s="119"/>
      <c r="D35" s="122" t="s">
        <v>123</v>
      </c>
      <c r="E35" s="123">
        <v>800</v>
      </c>
      <c r="F35" s="121">
        <v>900</v>
      </c>
      <c r="G35" s="121">
        <v>150</v>
      </c>
      <c r="H35" s="121">
        <v>150</v>
      </c>
      <c r="I35" s="121">
        <v>150</v>
      </c>
    </row>
    <row r="36" spans="1:9" ht="25.5" x14ac:dyDescent="0.25">
      <c r="A36" s="124">
        <v>3431</v>
      </c>
      <c r="B36" s="125"/>
      <c r="C36" s="126"/>
      <c r="D36" s="127" t="s">
        <v>124</v>
      </c>
      <c r="E36" s="128">
        <v>800</v>
      </c>
      <c r="F36" s="129">
        <v>900</v>
      </c>
      <c r="G36" s="129">
        <v>150</v>
      </c>
      <c r="H36" s="129">
        <v>150</v>
      </c>
      <c r="I36" s="129">
        <v>150</v>
      </c>
    </row>
    <row r="37" spans="1:9" ht="38.25" x14ac:dyDescent="0.25">
      <c r="A37" s="203" t="s">
        <v>125</v>
      </c>
      <c r="B37" s="204"/>
      <c r="C37" s="111"/>
      <c r="D37" s="130" t="s">
        <v>126</v>
      </c>
      <c r="E37" s="131">
        <v>10900</v>
      </c>
      <c r="F37" s="113">
        <v>11581</v>
      </c>
      <c r="G37" s="113">
        <v>11581</v>
      </c>
      <c r="H37" s="113">
        <v>11581</v>
      </c>
      <c r="I37" s="113">
        <v>11581</v>
      </c>
    </row>
    <row r="38" spans="1:9" ht="27.75" customHeight="1" x14ac:dyDescent="0.25">
      <c r="A38" s="199" t="s">
        <v>100</v>
      </c>
      <c r="B38" s="200"/>
      <c r="C38" s="132"/>
      <c r="D38" s="133" t="s">
        <v>101</v>
      </c>
      <c r="E38" s="115">
        <v>10900</v>
      </c>
      <c r="F38" s="116">
        <v>11581</v>
      </c>
      <c r="G38" s="116">
        <v>11581</v>
      </c>
      <c r="H38" s="116">
        <v>11581</v>
      </c>
      <c r="I38" s="116">
        <v>11581</v>
      </c>
    </row>
    <row r="39" spans="1:9" x14ac:dyDescent="0.25">
      <c r="A39" s="191">
        <v>3</v>
      </c>
      <c r="B39" s="192"/>
      <c r="C39" s="193"/>
      <c r="D39" s="119" t="s">
        <v>62</v>
      </c>
      <c r="E39" s="120">
        <v>10900</v>
      </c>
      <c r="F39" s="121">
        <v>11581</v>
      </c>
      <c r="G39" s="121">
        <v>11581</v>
      </c>
      <c r="H39" s="121">
        <v>11581</v>
      </c>
      <c r="I39" s="121">
        <v>11581</v>
      </c>
    </row>
    <row r="40" spans="1:9" x14ac:dyDescent="0.25">
      <c r="A40" s="191">
        <v>32</v>
      </c>
      <c r="B40" s="192"/>
      <c r="C40" s="193"/>
      <c r="D40" s="122" t="s">
        <v>69</v>
      </c>
      <c r="E40" s="123">
        <v>10900</v>
      </c>
      <c r="F40" s="121">
        <v>11581</v>
      </c>
      <c r="G40" s="121">
        <f>G41+G43</f>
        <v>11581</v>
      </c>
      <c r="H40" s="121">
        <v>11581</v>
      </c>
      <c r="I40" s="121">
        <v>11581</v>
      </c>
    </row>
    <row r="41" spans="1:9" ht="25.5" x14ac:dyDescent="0.25">
      <c r="A41" s="117">
        <v>322</v>
      </c>
      <c r="B41" s="118"/>
      <c r="C41" s="119"/>
      <c r="D41" s="122" t="s">
        <v>107</v>
      </c>
      <c r="E41" s="123">
        <v>5000</v>
      </c>
      <c r="F41" s="121">
        <v>6000</v>
      </c>
      <c r="G41" s="121">
        <v>4681</v>
      </c>
      <c r="H41" s="121">
        <v>4681</v>
      </c>
      <c r="I41" s="121">
        <v>4681</v>
      </c>
    </row>
    <row r="42" spans="1:9" ht="25.5" x14ac:dyDescent="0.25">
      <c r="A42" s="124">
        <v>3224</v>
      </c>
      <c r="B42" s="125"/>
      <c r="C42" s="126"/>
      <c r="D42" s="127" t="s">
        <v>127</v>
      </c>
      <c r="E42" s="128">
        <v>5000</v>
      </c>
      <c r="F42" s="129">
        <v>6000</v>
      </c>
      <c r="G42" s="129">
        <v>4681</v>
      </c>
      <c r="H42" s="129">
        <v>4681</v>
      </c>
      <c r="I42" s="129">
        <v>4681</v>
      </c>
    </row>
    <row r="43" spans="1:9" x14ac:dyDescent="0.25">
      <c r="A43" s="117">
        <v>323</v>
      </c>
      <c r="B43" s="118"/>
      <c r="C43" s="119"/>
      <c r="D43" s="122" t="s">
        <v>111</v>
      </c>
      <c r="E43" s="123">
        <v>5900</v>
      </c>
      <c r="F43" s="121">
        <v>5581</v>
      </c>
      <c r="G43" s="121">
        <v>6900</v>
      </c>
      <c r="H43" s="121">
        <v>6900</v>
      </c>
      <c r="I43" s="121">
        <v>6900</v>
      </c>
    </row>
    <row r="44" spans="1:9" ht="25.5" x14ac:dyDescent="0.25">
      <c r="A44" s="124">
        <v>3232</v>
      </c>
      <c r="B44" s="125"/>
      <c r="C44" s="126"/>
      <c r="D44" s="127" t="s">
        <v>128</v>
      </c>
      <c r="E44" s="128">
        <v>5900</v>
      </c>
      <c r="F44" s="129">
        <v>5581</v>
      </c>
      <c r="G44" s="129">
        <v>6900</v>
      </c>
      <c r="H44" s="129">
        <v>6900</v>
      </c>
      <c r="I44" s="129">
        <v>6900</v>
      </c>
    </row>
    <row r="45" spans="1:9" ht="25.5" x14ac:dyDescent="0.25">
      <c r="A45" s="205" t="s">
        <v>129</v>
      </c>
      <c r="B45" s="206"/>
      <c r="C45" s="207"/>
      <c r="D45" s="108" t="s">
        <v>130</v>
      </c>
      <c r="E45" s="109">
        <v>67905.87</v>
      </c>
      <c r="F45" s="110">
        <v>23702.18</v>
      </c>
      <c r="G45" s="110">
        <f>G46+G55+G62+G74+G106+G125</f>
        <v>21592</v>
      </c>
      <c r="H45" s="110">
        <v>21592</v>
      </c>
      <c r="I45" s="110">
        <v>21592</v>
      </c>
    </row>
    <row r="46" spans="1:9" ht="25.5" x14ac:dyDescent="0.25">
      <c r="A46" s="197" t="s">
        <v>131</v>
      </c>
      <c r="B46" s="198"/>
      <c r="C46" s="202"/>
      <c r="D46" s="111" t="s">
        <v>132</v>
      </c>
      <c r="E46" s="112">
        <v>1332</v>
      </c>
      <c r="F46" s="113">
        <v>1665</v>
      </c>
      <c r="G46" s="113">
        <v>1665</v>
      </c>
      <c r="H46" s="113">
        <v>1665</v>
      </c>
      <c r="I46" s="113">
        <v>1665</v>
      </c>
    </row>
    <row r="47" spans="1:9" x14ac:dyDescent="0.25">
      <c r="A47" s="199" t="s">
        <v>133</v>
      </c>
      <c r="B47" s="200"/>
      <c r="C47" s="201"/>
      <c r="D47" s="132" t="s">
        <v>101</v>
      </c>
      <c r="E47" s="134">
        <v>1332</v>
      </c>
      <c r="F47" s="116">
        <v>1665</v>
      </c>
      <c r="G47" s="116">
        <v>1665</v>
      </c>
      <c r="H47" s="116">
        <v>1665</v>
      </c>
      <c r="I47" s="116">
        <v>1665</v>
      </c>
    </row>
    <row r="48" spans="1:9" x14ac:dyDescent="0.25">
      <c r="A48" s="191">
        <v>3</v>
      </c>
      <c r="B48" s="192"/>
      <c r="C48" s="193"/>
      <c r="D48" s="119" t="s">
        <v>62</v>
      </c>
      <c r="E48" s="120">
        <v>1332</v>
      </c>
      <c r="F48" s="121">
        <v>1665</v>
      </c>
      <c r="G48" s="121">
        <v>1665</v>
      </c>
      <c r="H48" s="121">
        <v>1665</v>
      </c>
      <c r="I48" s="121">
        <v>1665</v>
      </c>
    </row>
    <row r="49" spans="1:9" x14ac:dyDescent="0.25">
      <c r="A49" s="191">
        <v>32</v>
      </c>
      <c r="B49" s="192"/>
      <c r="C49" s="193"/>
      <c r="D49" s="122" t="s">
        <v>69</v>
      </c>
      <c r="E49" s="123">
        <v>1332</v>
      </c>
      <c r="F49" s="121">
        <v>1665</v>
      </c>
      <c r="G49" s="121">
        <v>1665</v>
      </c>
      <c r="H49" s="121">
        <v>1665</v>
      </c>
      <c r="I49" s="121">
        <v>1665</v>
      </c>
    </row>
    <row r="50" spans="1:9" ht="25.5" x14ac:dyDescent="0.25">
      <c r="A50" s="191">
        <v>329</v>
      </c>
      <c r="B50" s="192"/>
      <c r="C50" s="193"/>
      <c r="D50" s="122" t="s">
        <v>120</v>
      </c>
      <c r="E50" s="123">
        <v>1332</v>
      </c>
      <c r="F50" s="121">
        <v>1665</v>
      </c>
      <c r="G50" s="121">
        <v>1665</v>
      </c>
      <c r="H50" s="121">
        <v>1665</v>
      </c>
      <c r="I50" s="121">
        <v>1665</v>
      </c>
    </row>
    <row r="51" spans="1:9" ht="25.5" x14ac:dyDescent="0.25">
      <c r="A51" s="194">
        <v>3299</v>
      </c>
      <c r="B51" s="195"/>
      <c r="C51" s="196"/>
      <c r="D51" s="127" t="s">
        <v>120</v>
      </c>
      <c r="E51" s="128">
        <v>1332</v>
      </c>
      <c r="F51" s="129">
        <v>1665</v>
      </c>
      <c r="G51" s="129">
        <v>1665</v>
      </c>
      <c r="H51" s="129">
        <v>1665</v>
      </c>
      <c r="I51" s="129">
        <v>1665</v>
      </c>
    </row>
    <row r="52" spans="1:9" ht="38.25" x14ac:dyDescent="0.25">
      <c r="A52" s="205">
        <v>36</v>
      </c>
      <c r="B52" s="206"/>
      <c r="C52" s="207"/>
      <c r="D52" s="108" t="s">
        <v>134</v>
      </c>
      <c r="E52" s="109">
        <v>698.91</v>
      </c>
      <c r="F52" s="110">
        <v>0</v>
      </c>
      <c r="G52" s="110">
        <v>0</v>
      </c>
      <c r="H52" s="110">
        <v>0</v>
      </c>
      <c r="I52" s="110">
        <v>0</v>
      </c>
    </row>
    <row r="53" spans="1:9" ht="38.25" x14ac:dyDescent="0.25">
      <c r="A53" s="197">
        <v>366</v>
      </c>
      <c r="B53" s="198"/>
      <c r="C53" s="202"/>
      <c r="D53" s="111" t="s">
        <v>135</v>
      </c>
      <c r="E53" s="112">
        <v>698.91</v>
      </c>
      <c r="F53" s="113">
        <v>0</v>
      </c>
      <c r="G53" s="113">
        <v>0</v>
      </c>
      <c r="H53" s="113">
        <v>0</v>
      </c>
      <c r="I53" s="113">
        <v>0</v>
      </c>
    </row>
    <row r="54" spans="1:9" ht="25.5" x14ac:dyDescent="0.25">
      <c r="A54" s="124">
        <v>3661</v>
      </c>
      <c r="B54" s="125"/>
      <c r="C54" s="126"/>
      <c r="D54" s="127" t="s">
        <v>136</v>
      </c>
      <c r="E54" s="128">
        <v>698.91</v>
      </c>
      <c r="F54" s="129">
        <v>0</v>
      </c>
      <c r="G54" s="129">
        <v>0</v>
      </c>
      <c r="H54" s="129">
        <v>0</v>
      </c>
      <c r="I54" s="129">
        <v>0</v>
      </c>
    </row>
    <row r="55" spans="1:9" x14ac:dyDescent="0.25">
      <c r="A55" s="197" t="s">
        <v>137</v>
      </c>
      <c r="B55" s="198"/>
      <c r="C55" s="202"/>
      <c r="D55" s="111" t="s">
        <v>138</v>
      </c>
      <c r="E55" s="112">
        <v>18278.59</v>
      </c>
      <c r="F55" s="113">
        <v>12368.68</v>
      </c>
      <c r="G55" s="113">
        <v>6896</v>
      </c>
      <c r="H55" s="113">
        <v>6896</v>
      </c>
      <c r="I55" s="113">
        <v>6896</v>
      </c>
    </row>
    <row r="56" spans="1:9" x14ac:dyDescent="0.25">
      <c r="A56" s="199" t="s">
        <v>100</v>
      </c>
      <c r="B56" s="200"/>
      <c r="C56" s="201"/>
      <c r="D56" s="132" t="s">
        <v>101</v>
      </c>
      <c r="E56" s="134">
        <v>18278.59</v>
      </c>
      <c r="F56" s="116">
        <v>12368.68</v>
      </c>
      <c r="G56" s="116">
        <v>6896</v>
      </c>
      <c r="H56" s="116">
        <v>6896</v>
      </c>
      <c r="I56" s="116">
        <v>6896</v>
      </c>
    </row>
    <row r="57" spans="1:9" x14ac:dyDescent="0.25">
      <c r="A57" s="191">
        <v>3</v>
      </c>
      <c r="B57" s="192"/>
      <c r="C57" s="193"/>
      <c r="D57" s="119" t="s">
        <v>62</v>
      </c>
      <c r="E57" s="120">
        <v>18278.59</v>
      </c>
      <c r="F57" s="121">
        <v>12368.68</v>
      </c>
      <c r="G57" s="121">
        <v>6896</v>
      </c>
      <c r="H57" s="121">
        <v>6896</v>
      </c>
      <c r="I57" s="121">
        <v>6896</v>
      </c>
    </row>
    <row r="58" spans="1:9" x14ac:dyDescent="0.25">
      <c r="A58" s="191">
        <v>32</v>
      </c>
      <c r="B58" s="192"/>
      <c r="C58" s="193"/>
      <c r="D58" s="122" t="s">
        <v>69</v>
      </c>
      <c r="E58" s="123">
        <v>18278.59</v>
      </c>
      <c r="F58" s="121">
        <v>12368.68</v>
      </c>
      <c r="G58" s="121">
        <v>6896</v>
      </c>
      <c r="H58" s="121">
        <v>6896</v>
      </c>
      <c r="I58" s="121">
        <v>6896</v>
      </c>
    </row>
    <row r="59" spans="1:9" ht="25.5" x14ac:dyDescent="0.25">
      <c r="A59" s="117">
        <v>329</v>
      </c>
      <c r="B59" s="118"/>
      <c r="C59" s="119"/>
      <c r="D59" s="119" t="s">
        <v>120</v>
      </c>
      <c r="E59" s="120">
        <f>E60+E61</f>
        <v>18278.59</v>
      </c>
      <c r="F59" s="121">
        <v>12368.68</v>
      </c>
      <c r="G59" s="121">
        <f>G60+G61</f>
        <v>6896</v>
      </c>
      <c r="H59" s="121">
        <v>6896</v>
      </c>
      <c r="I59" s="121">
        <v>6896</v>
      </c>
    </row>
    <row r="60" spans="1:9" ht="38.25" x14ac:dyDescent="0.25">
      <c r="A60" s="124">
        <v>3291</v>
      </c>
      <c r="B60" s="118"/>
      <c r="C60" s="119"/>
      <c r="D60" s="127" t="s">
        <v>139</v>
      </c>
      <c r="E60" s="128">
        <v>1692.62</v>
      </c>
      <c r="F60" s="129">
        <v>2831.26</v>
      </c>
      <c r="G60" s="129">
        <v>2800</v>
      </c>
      <c r="H60" s="129">
        <v>2800</v>
      </c>
      <c r="I60" s="129">
        <v>2800</v>
      </c>
    </row>
    <row r="61" spans="1:9" ht="25.5" x14ac:dyDescent="0.25">
      <c r="A61" s="124">
        <v>3299</v>
      </c>
      <c r="B61" s="118"/>
      <c r="C61" s="119"/>
      <c r="D61" s="127" t="s">
        <v>120</v>
      </c>
      <c r="E61" s="128">
        <v>16585.97</v>
      </c>
      <c r="F61" s="129">
        <v>9537.42</v>
      </c>
      <c r="G61" s="129">
        <v>4096</v>
      </c>
      <c r="H61" s="129">
        <v>4096</v>
      </c>
      <c r="I61" s="129">
        <v>4096</v>
      </c>
    </row>
    <row r="62" spans="1:9" ht="25.5" customHeight="1" x14ac:dyDescent="0.25">
      <c r="A62" s="197" t="s">
        <v>201</v>
      </c>
      <c r="B62" s="198"/>
      <c r="C62" s="202"/>
      <c r="D62" s="111" t="s">
        <v>202</v>
      </c>
      <c r="E62" s="112">
        <v>0</v>
      </c>
      <c r="F62" s="113">
        <v>0</v>
      </c>
      <c r="G62" s="113">
        <v>1000</v>
      </c>
      <c r="H62" s="113">
        <v>1000</v>
      </c>
      <c r="I62" s="113">
        <v>1000</v>
      </c>
    </row>
    <row r="63" spans="1:9" ht="15" customHeight="1" x14ac:dyDescent="0.25">
      <c r="A63" s="199" t="s">
        <v>133</v>
      </c>
      <c r="B63" s="200"/>
      <c r="C63" s="201"/>
      <c r="D63" s="132" t="s">
        <v>101</v>
      </c>
      <c r="E63" s="134">
        <v>0</v>
      </c>
      <c r="F63" s="116">
        <v>0</v>
      </c>
      <c r="G63" s="116">
        <v>1000</v>
      </c>
      <c r="H63" s="116">
        <v>1000</v>
      </c>
      <c r="I63" s="116">
        <v>1000</v>
      </c>
    </row>
    <row r="64" spans="1:9" x14ac:dyDescent="0.25">
      <c r="A64" s="191">
        <v>3</v>
      </c>
      <c r="B64" s="192"/>
      <c r="C64" s="193"/>
      <c r="D64" s="119" t="s">
        <v>62</v>
      </c>
      <c r="E64" s="120">
        <v>0</v>
      </c>
      <c r="F64" s="121">
        <v>0</v>
      </c>
      <c r="G64" s="121">
        <v>1000</v>
      </c>
      <c r="H64" s="121">
        <v>1000</v>
      </c>
      <c r="I64" s="121">
        <v>1000</v>
      </c>
    </row>
    <row r="65" spans="1:9" x14ac:dyDescent="0.25">
      <c r="A65" s="191">
        <v>32</v>
      </c>
      <c r="B65" s="192"/>
      <c r="C65" s="193"/>
      <c r="D65" s="122" t="s">
        <v>69</v>
      </c>
      <c r="E65" s="123">
        <v>0</v>
      </c>
      <c r="F65" s="121">
        <v>0</v>
      </c>
      <c r="G65" s="121">
        <v>1000</v>
      </c>
      <c r="H65" s="121">
        <v>1000</v>
      </c>
      <c r="I65" s="121">
        <v>1000</v>
      </c>
    </row>
    <row r="66" spans="1:9" ht="25.5" x14ac:dyDescent="0.25">
      <c r="A66" s="191">
        <v>329</v>
      </c>
      <c r="B66" s="192"/>
      <c r="C66" s="193"/>
      <c r="D66" s="122" t="s">
        <v>120</v>
      </c>
      <c r="E66" s="123">
        <v>0</v>
      </c>
      <c r="F66" s="121">
        <v>0</v>
      </c>
      <c r="G66" s="121">
        <v>1000</v>
      </c>
      <c r="H66" s="121">
        <v>1000</v>
      </c>
      <c r="I66" s="121">
        <v>1000</v>
      </c>
    </row>
    <row r="67" spans="1:9" ht="25.5" x14ac:dyDescent="0.25">
      <c r="A67" s="194">
        <v>3299</v>
      </c>
      <c r="B67" s="195"/>
      <c r="C67" s="196"/>
      <c r="D67" s="127" t="s">
        <v>120</v>
      </c>
      <c r="E67" s="128">
        <v>0</v>
      </c>
      <c r="F67" s="129">
        <v>0</v>
      </c>
      <c r="G67" s="129">
        <v>1000</v>
      </c>
      <c r="H67" s="129">
        <v>1000</v>
      </c>
      <c r="I67" s="129">
        <v>1000</v>
      </c>
    </row>
    <row r="68" spans="1:9" ht="31.5" customHeight="1" x14ac:dyDescent="0.25">
      <c r="A68" s="197" t="s">
        <v>191</v>
      </c>
      <c r="B68" s="198"/>
      <c r="C68" s="202"/>
      <c r="D68" s="111" t="s">
        <v>192</v>
      </c>
      <c r="E68" s="112">
        <v>1600</v>
      </c>
      <c r="F68" s="113">
        <v>0</v>
      </c>
      <c r="G68" s="113">
        <v>0</v>
      </c>
      <c r="H68" s="113">
        <v>0</v>
      </c>
      <c r="I68" s="113">
        <v>0</v>
      </c>
    </row>
    <row r="69" spans="1:9" ht="15" customHeight="1" x14ac:dyDescent="0.25">
      <c r="A69" s="199" t="s">
        <v>100</v>
      </c>
      <c r="B69" s="200"/>
      <c r="C69" s="201"/>
      <c r="D69" s="132" t="s">
        <v>101</v>
      </c>
      <c r="E69" s="134">
        <v>1600</v>
      </c>
      <c r="F69" s="116">
        <v>0</v>
      </c>
      <c r="G69" s="116">
        <v>0</v>
      </c>
      <c r="H69" s="116">
        <v>0</v>
      </c>
      <c r="I69" s="116">
        <v>0</v>
      </c>
    </row>
    <row r="70" spans="1:9" ht="15" customHeight="1" x14ac:dyDescent="0.25">
      <c r="A70" s="191">
        <v>3</v>
      </c>
      <c r="B70" s="192"/>
      <c r="C70" s="193"/>
      <c r="D70" s="119" t="s">
        <v>62</v>
      </c>
      <c r="E70" s="120">
        <v>1600</v>
      </c>
      <c r="F70" s="121">
        <v>0</v>
      </c>
      <c r="G70" s="121">
        <v>0</v>
      </c>
      <c r="H70" s="121">
        <v>0</v>
      </c>
      <c r="I70" s="121">
        <v>0</v>
      </c>
    </row>
    <row r="71" spans="1:9" ht="15" customHeight="1" x14ac:dyDescent="0.25">
      <c r="A71" s="191">
        <v>32</v>
      </c>
      <c r="B71" s="192"/>
      <c r="C71" s="193"/>
      <c r="D71" s="122" t="s">
        <v>69</v>
      </c>
      <c r="E71" s="123">
        <v>1600</v>
      </c>
      <c r="F71" s="121">
        <v>0</v>
      </c>
      <c r="G71" s="121">
        <v>0</v>
      </c>
      <c r="H71" s="121">
        <v>0</v>
      </c>
      <c r="I71" s="121">
        <v>0</v>
      </c>
    </row>
    <row r="72" spans="1:9" x14ac:dyDescent="0.25">
      <c r="A72" s="117">
        <v>323</v>
      </c>
      <c r="B72" s="118"/>
      <c r="C72" s="119"/>
      <c r="D72" s="122" t="s">
        <v>111</v>
      </c>
      <c r="E72" s="123">
        <v>1600</v>
      </c>
      <c r="F72" s="121">
        <v>0</v>
      </c>
      <c r="G72" s="121">
        <v>0</v>
      </c>
      <c r="H72" s="121">
        <v>0</v>
      </c>
      <c r="I72" s="121">
        <v>0</v>
      </c>
    </row>
    <row r="73" spans="1:9" x14ac:dyDescent="0.25">
      <c r="A73" s="124">
        <v>3237</v>
      </c>
      <c r="B73" s="118"/>
      <c r="C73" s="119"/>
      <c r="D73" s="127" t="s">
        <v>117</v>
      </c>
      <c r="E73" s="128">
        <v>1600</v>
      </c>
      <c r="F73" s="129">
        <v>0</v>
      </c>
      <c r="G73" s="129">
        <v>0</v>
      </c>
      <c r="H73" s="129">
        <v>0</v>
      </c>
      <c r="I73" s="129">
        <v>0</v>
      </c>
    </row>
    <row r="74" spans="1:9" x14ac:dyDescent="0.25">
      <c r="A74" s="197" t="s">
        <v>145</v>
      </c>
      <c r="B74" s="198"/>
      <c r="C74" s="202"/>
      <c r="D74" s="111" t="s">
        <v>146</v>
      </c>
      <c r="E74" s="112">
        <v>531</v>
      </c>
      <c r="F74" s="113">
        <v>531</v>
      </c>
      <c r="G74" s="113">
        <v>531</v>
      </c>
      <c r="H74" s="113">
        <v>531</v>
      </c>
      <c r="I74" s="113">
        <v>531</v>
      </c>
    </row>
    <row r="75" spans="1:9" x14ac:dyDescent="0.25">
      <c r="A75" s="211" t="s">
        <v>100</v>
      </c>
      <c r="B75" s="212"/>
      <c r="C75" s="213"/>
      <c r="D75" s="132" t="s">
        <v>101</v>
      </c>
      <c r="E75" s="134">
        <v>531</v>
      </c>
      <c r="F75" s="116">
        <v>531</v>
      </c>
      <c r="G75" s="116">
        <v>531</v>
      </c>
      <c r="H75" s="116">
        <v>531</v>
      </c>
      <c r="I75" s="116">
        <v>531</v>
      </c>
    </row>
    <row r="76" spans="1:9" x14ac:dyDescent="0.25">
      <c r="A76" s="117">
        <v>3</v>
      </c>
      <c r="B76" s="118"/>
      <c r="C76" s="119"/>
      <c r="D76" s="119" t="s">
        <v>62</v>
      </c>
      <c r="E76" s="120">
        <v>531</v>
      </c>
      <c r="F76" s="121">
        <v>531</v>
      </c>
      <c r="G76" s="121">
        <v>531</v>
      </c>
      <c r="H76" s="121">
        <v>531</v>
      </c>
      <c r="I76" s="121">
        <v>531</v>
      </c>
    </row>
    <row r="77" spans="1:9" x14ac:dyDescent="0.25">
      <c r="A77" s="117">
        <v>32</v>
      </c>
      <c r="B77" s="118"/>
      <c r="C77" s="119"/>
      <c r="D77" s="119" t="s">
        <v>69</v>
      </c>
      <c r="E77" s="120">
        <v>531</v>
      </c>
      <c r="F77" s="121">
        <v>531</v>
      </c>
      <c r="G77" s="121">
        <v>531</v>
      </c>
      <c r="H77" s="121">
        <v>531</v>
      </c>
      <c r="I77" s="121">
        <v>531</v>
      </c>
    </row>
    <row r="78" spans="1:9" x14ac:dyDescent="0.25">
      <c r="A78" s="117">
        <v>323</v>
      </c>
      <c r="B78" s="118"/>
      <c r="C78" s="119"/>
      <c r="D78" s="119" t="s">
        <v>111</v>
      </c>
      <c r="E78" s="120">
        <v>531</v>
      </c>
      <c r="F78" s="121">
        <v>531</v>
      </c>
      <c r="G78" s="121">
        <v>531</v>
      </c>
      <c r="H78" s="121">
        <v>531</v>
      </c>
      <c r="I78" s="121">
        <v>531</v>
      </c>
    </row>
    <row r="79" spans="1:9" x14ac:dyDescent="0.25">
      <c r="A79" s="124">
        <v>3237</v>
      </c>
      <c r="B79" s="125"/>
      <c r="C79" s="126"/>
      <c r="D79" s="126" t="s">
        <v>117</v>
      </c>
      <c r="E79" s="135">
        <v>531</v>
      </c>
      <c r="F79" s="129">
        <v>531</v>
      </c>
      <c r="G79" s="129">
        <v>531</v>
      </c>
      <c r="H79" s="129">
        <v>531</v>
      </c>
      <c r="I79" s="129">
        <v>531</v>
      </c>
    </row>
    <row r="80" spans="1:9" x14ac:dyDescent="0.25">
      <c r="A80" s="197" t="s">
        <v>193</v>
      </c>
      <c r="B80" s="198"/>
      <c r="C80" s="202"/>
      <c r="D80" s="111" t="s">
        <v>147</v>
      </c>
      <c r="E80" s="112">
        <v>7764.28</v>
      </c>
      <c r="F80" s="113">
        <v>0</v>
      </c>
      <c r="G80" s="113">
        <v>0</v>
      </c>
      <c r="H80" s="113">
        <v>0</v>
      </c>
      <c r="I80" s="113">
        <v>0</v>
      </c>
    </row>
    <row r="81" spans="1:9" ht="27.75" customHeight="1" x14ac:dyDescent="0.25">
      <c r="A81" s="214" t="s">
        <v>148</v>
      </c>
      <c r="B81" s="215"/>
      <c r="C81" s="132"/>
      <c r="D81" s="132" t="s">
        <v>101</v>
      </c>
      <c r="E81" s="134">
        <v>1164.6500000000001</v>
      </c>
      <c r="F81" s="116">
        <v>0</v>
      </c>
      <c r="G81" s="116">
        <v>0</v>
      </c>
      <c r="H81" s="116">
        <v>0</v>
      </c>
      <c r="I81" s="116">
        <v>0</v>
      </c>
    </row>
    <row r="82" spans="1:9" x14ac:dyDescent="0.25">
      <c r="A82" s="191">
        <v>3</v>
      </c>
      <c r="B82" s="192"/>
      <c r="C82" s="193"/>
      <c r="D82" s="119" t="s">
        <v>62</v>
      </c>
      <c r="E82" s="120">
        <v>1164.6500000000001</v>
      </c>
      <c r="F82" s="121">
        <v>0</v>
      </c>
      <c r="G82" s="121">
        <v>0</v>
      </c>
      <c r="H82" s="121">
        <v>0</v>
      </c>
      <c r="I82" s="121">
        <v>0</v>
      </c>
    </row>
    <row r="83" spans="1:9" x14ac:dyDescent="0.25">
      <c r="A83" s="117">
        <v>31</v>
      </c>
      <c r="B83" s="118"/>
      <c r="C83" s="119"/>
      <c r="D83" s="119" t="s">
        <v>63</v>
      </c>
      <c r="E83" s="120">
        <f>E84+E86+E88</f>
        <v>1164.6500000000001</v>
      </c>
      <c r="F83" s="121">
        <v>0</v>
      </c>
      <c r="G83" s="121">
        <v>0</v>
      </c>
      <c r="H83" s="121">
        <v>0</v>
      </c>
      <c r="I83" s="121">
        <v>0</v>
      </c>
    </row>
    <row r="84" spans="1:9" x14ac:dyDescent="0.25">
      <c r="A84" s="117">
        <v>311</v>
      </c>
      <c r="B84" s="118"/>
      <c r="C84" s="119"/>
      <c r="D84" s="119" t="s">
        <v>140</v>
      </c>
      <c r="E84" s="120">
        <v>948.19</v>
      </c>
      <c r="F84" s="121">
        <v>0</v>
      </c>
      <c r="G84" s="121">
        <v>0</v>
      </c>
      <c r="H84" s="121">
        <v>0</v>
      </c>
      <c r="I84" s="121">
        <v>0</v>
      </c>
    </row>
    <row r="85" spans="1:9" x14ac:dyDescent="0.25">
      <c r="A85" s="124">
        <v>3111</v>
      </c>
      <c r="B85" s="125"/>
      <c r="C85" s="126"/>
      <c r="D85" s="126" t="s">
        <v>141</v>
      </c>
      <c r="E85" s="135">
        <v>948.19</v>
      </c>
      <c r="F85" s="129">
        <v>0</v>
      </c>
      <c r="G85" s="129">
        <v>0</v>
      </c>
      <c r="H85" s="129">
        <v>0</v>
      </c>
      <c r="I85" s="129">
        <v>0</v>
      </c>
    </row>
    <row r="86" spans="1:9" ht="25.5" x14ac:dyDescent="0.25">
      <c r="A86" s="117">
        <v>312</v>
      </c>
      <c r="B86" s="118"/>
      <c r="C86" s="119"/>
      <c r="D86" s="119" t="s">
        <v>142</v>
      </c>
      <c r="E86" s="120">
        <v>60</v>
      </c>
      <c r="F86" s="121">
        <v>0</v>
      </c>
      <c r="G86" s="121">
        <v>0</v>
      </c>
      <c r="H86" s="121">
        <v>0</v>
      </c>
      <c r="I86" s="121">
        <v>0</v>
      </c>
    </row>
    <row r="87" spans="1:9" x14ac:dyDescent="0.25">
      <c r="A87" s="124">
        <v>3121</v>
      </c>
      <c r="B87" s="125"/>
      <c r="C87" s="126"/>
      <c r="D87" s="126" t="s">
        <v>142</v>
      </c>
      <c r="E87" s="135">
        <v>60</v>
      </c>
      <c r="F87" s="129">
        <v>0</v>
      </c>
      <c r="G87" s="129">
        <v>0</v>
      </c>
      <c r="H87" s="129">
        <v>0</v>
      </c>
      <c r="I87" s="129">
        <v>0</v>
      </c>
    </row>
    <row r="88" spans="1:9" x14ac:dyDescent="0.25">
      <c r="A88" s="117">
        <v>313</v>
      </c>
      <c r="B88" s="118"/>
      <c r="C88" s="119"/>
      <c r="D88" s="119" t="s">
        <v>143</v>
      </c>
      <c r="E88" s="120">
        <v>156.46</v>
      </c>
      <c r="F88" s="121">
        <v>0</v>
      </c>
      <c r="G88" s="121">
        <v>0</v>
      </c>
      <c r="H88" s="121">
        <v>0</v>
      </c>
      <c r="I88" s="121">
        <v>0</v>
      </c>
    </row>
    <row r="89" spans="1:9" ht="25.5" x14ac:dyDescent="0.25">
      <c r="A89" s="124">
        <v>3132</v>
      </c>
      <c r="B89" s="125"/>
      <c r="C89" s="126"/>
      <c r="D89" s="126" t="s">
        <v>144</v>
      </c>
      <c r="E89" s="135">
        <v>156.46</v>
      </c>
      <c r="F89" s="129">
        <v>0</v>
      </c>
      <c r="G89" s="129">
        <v>0</v>
      </c>
      <c r="H89" s="129">
        <v>0</v>
      </c>
      <c r="I89" s="129">
        <v>0</v>
      </c>
    </row>
    <row r="90" spans="1:9" x14ac:dyDescent="0.25">
      <c r="A90" s="117">
        <v>32</v>
      </c>
      <c r="B90" s="118"/>
      <c r="C90" s="119"/>
      <c r="D90" s="119" t="s">
        <v>69</v>
      </c>
      <c r="E90" s="120">
        <v>0</v>
      </c>
      <c r="F90" s="121">
        <v>0</v>
      </c>
      <c r="G90" s="121">
        <v>0</v>
      </c>
      <c r="H90" s="121">
        <v>0</v>
      </c>
      <c r="I90" s="121">
        <v>0</v>
      </c>
    </row>
    <row r="91" spans="1:9" ht="25.5" x14ac:dyDescent="0.25">
      <c r="A91" s="117">
        <v>321</v>
      </c>
      <c r="B91" s="118"/>
      <c r="C91" s="119"/>
      <c r="D91" s="119" t="s">
        <v>102</v>
      </c>
      <c r="E91" s="120">
        <v>0</v>
      </c>
      <c r="F91" s="121">
        <v>0</v>
      </c>
      <c r="G91" s="121">
        <v>0</v>
      </c>
      <c r="H91" s="121">
        <v>0</v>
      </c>
      <c r="I91" s="121">
        <v>0</v>
      </c>
    </row>
    <row r="92" spans="1:9" x14ac:dyDescent="0.25">
      <c r="A92" s="194">
        <v>3211</v>
      </c>
      <c r="B92" s="195"/>
      <c r="C92" s="196"/>
      <c r="D92" s="127" t="s">
        <v>103</v>
      </c>
      <c r="E92" s="128"/>
      <c r="F92" s="129">
        <v>0</v>
      </c>
      <c r="G92" s="129">
        <v>0</v>
      </c>
      <c r="H92" s="129">
        <v>0</v>
      </c>
      <c r="I92" s="129">
        <v>0</v>
      </c>
    </row>
    <row r="93" spans="1:9" ht="25.5" x14ac:dyDescent="0.25">
      <c r="A93" s="136">
        <v>3212</v>
      </c>
      <c r="B93" s="118"/>
      <c r="C93" s="119"/>
      <c r="D93" s="137" t="s">
        <v>104</v>
      </c>
      <c r="E93" s="138">
        <v>0</v>
      </c>
      <c r="F93" s="129">
        <v>0</v>
      </c>
      <c r="G93" s="129">
        <v>0</v>
      </c>
      <c r="H93" s="129">
        <v>0</v>
      </c>
      <c r="I93" s="129">
        <v>0</v>
      </c>
    </row>
    <row r="94" spans="1:9" ht="35.25" customHeight="1" x14ac:dyDescent="0.25">
      <c r="A94" s="199" t="s">
        <v>149</v>
      </c>
      <c r="B94" s="200"/>
      <c r="C94" s="139"/>
      <c r="D94" s="132" t="s">
        <v>150</v>
      </c>
      <c r="E94" s="134">
        <v>6599.63</v>
      </c>
      <c r="F94" s="116">
        <v>0</v>
      </c>
      <c r="G94" s="116">
        <v>0</v>
      </c>
      <c r="H94" s="116">
        <v>0</v>
      </c>
      <c r="I94" s="116">
        <v>0</v>
      </c>
    </row>
    <row r="95" spans="1:9" x14ac:dyDescent="0.25">
      <c r="A95" s="191">
        <v>3</v>
      </c>
      <c r="B95" s="192"/>
      <c r="C95" s="193"/>
      <c r="D95" s="119" t="s">
        <v>62</v>
      </c>
      <c r="E95" s="120">
        <v>6599.63</v>
      </c>
      <c r="F95" s="121">
        <v>0</v>
      </c>
      <c r="G95" s="121">
        <v>0</v>
      </c>
      <c r="H95" s="121">
        <v>0</v>
      </c>
      <c r="I95" s="121">
        <v>0</v>
      </c>
    </row>
    <row r="96" spans="1:9" x14ac:dyDescent="0.25">
      <c r="A96" s="117">
        <v>31</v>
      </c>
      <c r="B96" s="118"/>
      <c r="C96" s="119"/>
      <c r="D96" s="119" t="s">
        <v>63</v>
      </c>
      <c r="E96" s="120">
        <f>E97+E99</f>
        <v>6599.63</v>
      </c>
      <c r="F96" s="121">
        <v>0</v>
      </c>
      <c r="G96" s="121">
        <v>0</v>
      </c>
      <c r="H96" s="121">
        <v>0</v>
      </c>
      <c r="I96" s="121">
        <v>0</v>
      </c>
    </row>
    <row r="97" spans="1:9" x14ac:dyDescent="0.25">
      <c r="A97" s="117">
        <v>311</v>
      </c>
      <c r="B97" s="118"/>
      <c r="C97" s="119"/>
      <c r="D97" s="119" t="s">
        <v>140</v>
      </c>
      <c r="E97" s="120">
        <v>5373.09</v>
      </c>
      <c r="F97" s="121">
        <v>0</v>
      </c>
      <c r="G97" s="121">
        <v>0</v>
      </c>
      <c r="H97" s="121">
        <v>0</v>
      </c>
      <c r="I97" s="121">
        <v>0</v>
      </c>
    </row>
    <row r="98" spans="1:9" x14ac:dyDescent="0.25">
      <c r="A98" s="124">
        <v>3111</v>
      </c>
      <c r="B98" s="125"/>
      <c r="C98" s="126"/>
      <c r="D98" s="126" t="s">
        <v>141</v>
      </c>
      <c r="E98" s="135">
        <v>5373.09</v>
      </c>
      <c r="F98" s="129">
        <v>0</v>
      </c>
      <c r="G98" s="129">
        <v>0</v>
      </c>
      <c r="H98" s="129">
        <v>0</v>
      </c>
      <c r="I98" s="129">
        <v>0</v>
      </c>
    </row>
    <row r="99" spans="1:9" ht="25.5" x14ac:dyDescent="0.25">
      <c r="A99" s="117">
        <v>312</v>
      </c>
      <c r="B99" s="118"/>
      <c r="C99" s="119"/>
      <c r="D99" s="119" t="s">
        <v>142</v>
      </c>
      <c r="E99" s="120">
        <f>E100+E101</f>
        <v>1226.54</v>
      </c>
      <c r="F99" s="121">
        <v>0</v>
      </c>
      <c r="G99" s="121">
        <v>0</v>
      </c>
      <c r="H99" s="121">
        <v>0</v>
      </c>
      <c r="I99" s="121">
        <v>0</v>
      </c>
    </row>
    <row r="100" spans="1:9" x14ac:dyDescent="0.25">
      <c r="A100" s="124">
        <v>3121</v>
      </c>
      <c r="B100" s="125"/>
      <c r="C100" s="126"/>
      <c r="D100" s="126" t="s">
        <v>142</v>
      </c>
      <c r="E100" s="135">
        <v>340</v>
      </c>
      <c r="F100" s="129">
        <v>0</v>
      </c>
      <c r="G100" s="129">
        <v>0</v>
      </c>
      <c r="H100" s="129">
        <v>0</v>
      </c>
      <c r="I100" s="129">
        <v>0</v>
      </c>
    </row>
    <row r="101" spans="1:9" ht="25.5" x14ac:dyDescent="0.25">
      <c r="A101" s="124">
        <v>3132</v>
      </c>
      <c r="B101" s="125"/>
      <c r="C101" s="126"/>
      <c r="D101" s="126" t="s">
        <v>144</v>
      </c>
      <c r="E101" s="135">
        <v>886.54</v>
      </c>
      <c r="F101" s="129">
        <v>0</v>
      </c>
      <c r="G101" s="129">
        <v>0</v>
      </c>
      <c r="H101" s="129">
        <v>0</v>
      </c>
      <c r="I101" s="129">
        <v>0</v>
      </c>
    </row>
    <row r="102" spans="1:9" x14ac:dyDescent="0.25">
      <c r="A102" s="117">
        <v>32</v>
      </c>
      <c r="B102" s="118"/>
      <c r="C102" s="119"/>
      <c r="D102" s="119" t="s">
        <v>69</v>
      </c>
      <c r="E102" s="120">
        <v>0</v>
      </c>
      <c r="F102" s="121">
        <v>0</v>
      </c>
      <c r="G102" s="121">
        <v>0</v>
      </c>
      <c r="H102" s="121">
        <v>0</v>
      </c>
      <c r="I102" s="121">
        <v>0</v>
      </c>
    </row>
    <row r="103" spans="1:9" ht="25.5" x14ac:dyDescent="0.25">
      <c r="A103" s="117">
        <v>321</v>
      </c>
      <c r="B103" s="118"/>
      <c r="C103" s="119"/>
      <c r="D103" s="119" t="s">
        <v>102</v>
      </c>
      <c r="E103" s="120">
        <v>0</v>
      </c>
      <c r="F103" s="121">
        <v>0</v>
      </c>
      <c r="G103" s="121">
        <v>0</v>
      </c>
      <c r="H103" s="121">
        <v>0</v>
      </c>
      <c r="I103" s="121">
        <v>0</v>
      </c>
    </row>
    <row r="104" spans="1:9" x14ac:dyDescent="0.25">
      <c r="A104" s="194">
        <v>3211</v>
      </c>
      <c r="B104" s="195"/>
      <c r="C104" s="196"/>
      <c r="D104" s="127" t="s">
        <v>103</v>
      </c>
      <c r="E104" s="128">
        <v>0</v>
      </c>
      <c r="F104" s="129">
        <v>0</v>
      </c>
      <c r="G104" s="129">
        <v>0</v>
      </c>
      <c r="H104" s="129">
        <v>0</v>
      </c>
      <c r="I104" s="129">
        <v>0</v>
      </c>
    </row>
    <row r="105" spans="1:9" ht="25.5" x14ac:dyDescent="0.25">
      <c r="A105" s="136">
        <v>3212</v>
      </c>
      <c r="B105" s="118"/>
      <c r="C105" s="119"/>
      <c r="D105" s="137" t="s">
        <v>104</v>
      </c>
      <c r="E105" s="138">
        <v>0</v>
      </c>
      <c r="F105" s="129">
        <v>0</v>
      </c>
      <c r="G105" s="129">
        <v>0</v>
      </c>
      <c r="H105" s="129">
        <v>0</v>
      </c>
      <c r="I105" s="129">
        <v>0</v>
      </c>
    </row>
    <row r="106" spans="1:9" x14ac:dyDescent="0.25">
      <c r="A106" s="205" t="s">
        <v>151</v>
      </c>
      <c r="B106" s="206"/>
      <c r="C106" s="108"/>
      <c r="D106" s="108" t="s">
        <v>152</v>
      </c>
      <c r="E106" s="109">
        <v>10900</v>
      </c>
      <c r="F106" s="110">
        <v>1500</v>
      </c>
      <c r="G106" s="110">
        <f>G107+G113+G119</f>
        <v>8500</v>
      </c>
      <c r="H106" s="110">
        <v>8500</v>
      </c>
      <c r="I106" s="110">
        <v>8500</v>
      </c>
    </row>
    <row r="107" spans="1:9" ht="25.5" customHeight="1" x14ac:dyDescent="0.25">
      <c r="A107" s="197" t="s">
        <v>153</v>
      </c>
      <c r="B107" s="198"/>
      <c r="C107" s="111"/>
      <c r="D107" s="111" t="s">
        <v>154</v>
      </c>
      <c r="E107" s="112">
        <v>10000</v>
      </c>
      <c r="F107" s="113">
        <v>0</v>
      </c>
      <c r="G107" s="113">
        <v>5000</v>
      </c>
      <c r="H107" s="113">
        <v>5000</v>
      </c>
      <c r="I107" s="113">
        <v>5000</v>
      </c>
    </row>
    <row r="108" spans="1:9" ht="30" customHeight="1" x14ac:dyDescent="0.25">
      <c r="A108" s="199" t="s">
        <v>100</v>
      </c>
      <c r="B108" s="200"/>
      <c r="C108" s="132"/>
      <c r="D108" s="132" t="s">
        <v>101</v>
      </c>
      <c r="E108" s="134">
        <v>10000</v>
      </c>
      <c r="F108" s="116">
        <v>0</v>
      </c>
      <c r="G108" s="116">
        <v>5000</v>
      </c>
      <c r="H108" s="116">
        <v>5000</v>
      </c>
      <c r="I108" s="116">
        <v>5000</v>
      </c>
    </row>
    <row r="109" spans="1:9" ht="25.5" x14ac:dyDescent="0.25">
      <c r="A109" s="191">
        <v>4</v>
      </c>
      <c r="B109" s="192"/>
      <c r="C109" s="193"/>
      <c r="D109" s="119" t="s">
        <v>71</v>
      </c>
      <c r="E109" s="120">
        <v>10000</v>
      </c>
      <c r="F109" s="121">
        <v>0</v>
      </c>
      <c r="G109" s="121">
        <v>5000</v>
      </c>
      <c r="H109" s="121">
        <v>5000</v>
      </c>
      <c r="I109" s="121">
        <v>5000</v>
      </c>
    </row>
    <row r="110" spans="1:9" ht="38.25" x14ac:dyDescent="0.25">
      <c r="A110" s="191">
        <v>42</v>
      </c>
      <c r="B110" s="192"/>
      <c r="C110" s="193"/>
      <c r="D110" s="119" t="s">
        <v>73</v>
      </c>
      <c r="E110" s="120">
        <v>10000</v>
      </c>
      <c r="F110" s="121">
        <v>0</v>
      </c>
      <c r="G110" s="121">
        <v>5000</v>
      </c>
      <c r="H110" s="121">
        <v>5000</v>
      </c>
      <c r="I110" s="121">
        <v>5000</v>
      </c>
    </row>
    <row r="111" spans="1:9" x14ac:dyDescent="0.25">
      <c r="A111" s="117">
        <v>422</v>
      </c>
      <c r="B111" s="118"/>
      <c r="C111" s="119"/>
      <c r="D111" s="119" t="s">
        <v>155</v>
      </c>
      <c r="E111" s="120">
        <v>10000</v>
      </c>
      <c r="F111" s="121">
        <v>0</v>
      </c>
      <c r="G111" s="121">
        <v>5000</v>
      </c>
      <c r="H111" s="121">
        <v>5000</v>
      </c>
      <c r="I111" s="121">
        <v>5000</v>
      </c>
    </row>
    <row r="112" spans="1:9" x14ac:dyDescent="0.25">
      <c r="A112" s="136">
        <v>4221</v>
      </c>
      <c r="B112" s="118"/>
      <c r="C112" s="119"/>
      <c r="D112" s="137" t="s">
        <v>156</v>
      </c>
      <c r="E112" s="138">
        <v>10000</v>
      </c>
      <c r="F112" s="129">
        <v>0</v>
      </c>
      <c r="G112" s="129">
        <v>5000</v>
      </c>
      <c r="H112" s="129">
        <v>5000</v>
      </c>
      <c r="I112" s="129">
        <v>5000</v>
      </c>
    </row>
    <row r="113" spans="1:9" ht="42" customHeight="1" x14ac:dyDescent="0.25">
      <c r="A113" s="197" t="s">
        <v>194</v>
      </c>
      <c r="B113" s="198"/>
      <c r="C113" s="111"/>
      <c r="D113" s="111" t="s">
        <v>195</v>
      </c>
      <c r="E113" s="112">
        <v>900</v>
      </c>
      <c r="F113" s="113">
        <v>1500</v>
      </c>
      <c r="G113" s="113">
        <v>1500</v>
      </c>
      <c r="H113" s="113">
        <v>1500</v>
      </c>
      <c r="I113" s="113">
        <v>1500</v>
      </c>
    </row>
    <row r="114" spans="1:9" ht="31.5" customHeight="1" x14ac:dyDescent="0.25">
      <c r="A114" s="199" t="s">
        <v>100</v>
      </c>
      <c r="B114" s="200"/>
      <c r="C114" s="132"/>
      <c r="D114" s="132" t="s">
        <v>101</v>
      </c>
      <c r="E114" s="134">
        <v>900</v>
      </c>
      <c r="F114" s="116">
        <v>1500</v>
      </c>
      <c r="G114" s="116">
        <v>1500</v>
      </c>
      <c r="H114" s="116">
        <v>1500</v>
      </c>
      <c r="I114" s="116">
        <v>1500</v>
      </c>
    </row>
    <row r="115" spans="1:9" ht="25.5" x14ac:dyDescent="0.25">
      <c r="A115" s="191">
        <v>4</v>
      </c>
      <c r="B115" s="192"/>
      <c r="C115" s="193"/>
      <c r="D115" s="119" t="s">
        <v>71</v>
      </c>
      <c r="E115" s="120">
        <v>900</v>
      </c>
      <c r="F115" s="121">
        <v>1500</v>
      </c>
      <c r="G115" s="121">
        <v>1500</v>
      </c>
      <c r="H115" s="121">
        <v>1500</v>
      </c>
      <c r="I115" s="121">
        <v>1500</v>
      </c>
    </row>
    <row r="116" spans="1:9" ht="38.25" x14ac:dyDescent="0.25">
      <c r="A116" s="191">
        <v>42</v>
      </c>
      <c r="B116" s="192"/>
      <c r="C116" s="193"/>
      <c r="D116" s="119" t="s">
        <v>73</v>
      </c>
      <c r="E116" s="120">
        <v>900</v>
      </c>
      <c r="F116" s="121">
        <v>1500</v>
      </c>
      <c r="G116" s="121">
        <v>1500</v>
      </c>
      <c r="H116" s="121">
        <v>1500</v>
      </c>
      <c r="I116" s="121">
        <v>1500</v>
      </c>
    </row>
    <row r="117" spans="1:9" ht="38.25" x14ac:dyDescent="0.25">
      <c r="A117" s="117">
        <v>424</v>
      </c>
      <c r="B117" s="118"/>
      <c r="C117" s="119"/>
      <c r="D117" s="119" t="s">
        <v>157</v>
      </c>
      <c r="E117" s="120">
        <v>900</v>
      </c>
      <c r="F117" s="121">
        <v>1500</v>
      </c>
      <c r="G117" s="121">
        <v>1500</v>
      </c>
      <c r="H117" s="121">
        <v>1500</v>
      </c>
      <c r="I117" s="121">
        <v>1500</v>
      </c>
    </row>
    <row r="118" spans="1:9" x14ac:dyDescent="0.25">
      <c r="A118" s="136">
        <v>4241</v>
      </c>
      <c r="B118" s="118"/>
      <c r="C118" s="119"/>
      <c r="D118" s="137" t="s">
        <v>158</v>
      </c>
      <c r="E118" s="138">
        <v>900</v>
      </c>
      <c r="F118" s="129">
        <v>1500</v>
      </c>
      <c r="G118" s="129">
        <v>1500</v>
      </c>
      <c r="H118" s="129">
        <v>1500</v>
      </c>
      <c r="I118" s="129">
        <v>1500</v>
      </c>
    </row>
    <row r="119" spans="1:9" ht="25.5" customHeight="1" x14ac:dyDescent="0.25">
      <c r="A119" s="197" t="s">
        <v>203</v>
      </c>
      <c r="B119" s="198"/>
      <c r="C119" s="111"/>
      <c r="D119" s="111" t="s">
        <v>204</v>
      </c>
      <c r="E119" s="112">
        <v>0</v>
      </c>
      <c r="F119" s="113">
        <v>0</v>
      </c>
      <c r="G119" s="113">
        <v>2000</v>
      </c>
      <c r="H119" s="113">
        <v>2000</v>
      </c>
      <c r="I119" s="113">
        <v>2000</v>
      </c>
    </row>
    <row r="120" spans="1:9" ht="31.5" customHeight="1" x14ac:dyDescent="0.25">
      <c r="A120" s="199" t="s">
        <v>100</v>
      </c>
      <c r="B120" s="200"/>
      <c r="C120" s="132"/>
      <c r="D120" s="132" t="s">
        <v>101</v>
      </c>
      <c r="E120" s="134">
        <v>0</v>
      </c>
      <c r="F120" s="116">
        <v>0</v>
      </c>
      <c r="G120" s="116">
        <v>2000</v>
      </c>
      <c r="H120" s="116">
        <v>2000</v>
      </c>
      <c r="I120" s="116">
        <v>2000</v>
      </c>
    </row>
    <row r="121" spans="1:9" ht="25.5" x14ac:dyDescent="0.25">
      <c r="A121" s="191">
        <v>4</v>
      </c>
      <c r="B121" s="192"/>
      <c r="C121" s="193"/>
      <c r="D121" s="119" t="s">
        <v>71</v>
      </c>
      <c r="E121" s="120">
        <v>0</v>
      </c>
      <c r="F121" s="121">
        <v>0</v>
      </c>
      <c r="G121" s="121">
        <v>2000</v>
      </c>
      <c r="H121" s="121">
        <v>2000</v>
      </c>
      <c r="I121" s="121">
        <v>2000</v>
      </c>
    </row>
    <row r="122" spans="1:9" ht="38.25" x14ac:dyDescent="0.25">
      <c r="A122" s="191">
        <v>45</v>
      </c>
      <c r="B122" s="192"/>
      <c r="C122" s="193"/>
      <c r="D122" s="119" t="s">
        <v>205</v>
      </c>
      <c r="E122" s="120">
        <v>0</v>
      </c>
      <c r="F122" s="121">
        <v>0</v>
      </c>
      <c r="G122" s="121">
        <v>2000</v>
      </c>
      <c r="H122" s="121">
        <v>2000</v>
      </c>
      <c r="I122" s="121">
        <v>2000</v>
      </c>
    </row>
    <row r="123" spans="1:9" ht="25.5" x14ac:dyDescent="0.25">
      <c r="A123" s="117">
        <v>451</v>
      </c>
      <c r="B123" s="118"/>
      <c r="C123" s="119"/>
      <c r="D123" s="119" t="s">
        <v>206</v>
      </c>
      <c r="E123" s="120">
        <v>0</v>
      </c>
      <c r="F123" s="121">
        <v>0</v>
      </c>
      <c r="G123" s="121">
        <v>2000</v>
      </c>
      <c r="H123" s="121">
        <v>2000</v>
      </c>
      <c r="I123" s="121">
        <v>2000</v>
      </c>
    </row>
    <row r="124" spans="1:9" ht="25.5" x14ac:dyDescent="0.25">
      <c r="A124" s="136">
        <v>4511</v>
      </c>
      <c r="B124" s="118"/>
      <c r="C124" s="119"/>
      <c r="D124" s="137" t="s">
        <v>206</v>
      </c>
      <c r="E124" s="138">
        <v>0</v>
      </c>
      <c r="F124" s="129">
        <v>0</v>
      </c>
      <c r="G124" s="129">
        <v>2000</v>
      </c>
      <c r="H124" s="129">
        <v>2000</v>
      </c>
      <c r="I124" s="129">
        <v>2000</v>
      </c>
    </row>
    <row r="125" spans="1:9" ht="25.5" x14ac:dyDescent="0.25">
      <c r="A125" s="205" t="s">
        <v>97</v>
      </c>
      <c r="B125" s="206"/>
      <c r="C125" s="108"/>
      <c r="D125" s="108" t="s">
        <v>159</v>
      </c>
      <c r="E125" s="109">
        <v>27500</v>
      </c>
      <c r="F125" s="110">
        <v>7637.5</v>
      </c>
      <c r="G125" s="110">
        <v>3000</v>
      </c>
      <c r="H125" s="110">
        <v>3000</v>
      </c>
      <c r="I125" s="110">
        <v>3000</v>
      </c>
    </row>
    <row r="126" spans="1:9" ht="38.25" x14ac:dyDescent="0.25">
      <c r="A126" s="197" t="s">
        <v>99</v>
      </c>
      <c r="B126" s="198"/>
      <c r="C126" s="111"/>
      <c r="D126" s="111" t="s">
        <v>160</v>
      </c>
      <c r="E126" s="112">
        <v>27500</v>
      </c>
      <c r="F126" s="113">
        <v>7637.5</v>
      </c>
      <c r="G126" s="113">
        <v>3000</v>
      </c>
      <c r="H126" s="113">
        <v>3000</v>
      </c>
      <c r="I126" s="113">
        <v>3000</v>
      </c>
    </row>
    <row r="127" spans="1:9" ht="32.25" customHeight="1" x14ac:dyDescent="0.25">
      <c r="A127" s="199" t="s">
        <v>100</v>
      </c>
      <c r="B127" s="200"/>
      <c r="C127" s="132"/>
      <c r="D127" s="132" t="s">
        <v>101</v>
      </c>
      <c r="E127" s="134">
        <v>27500</v>
      </c>
      <c r="F127" s="116">
        <v>7637.5</v>
      </c>
      <c r="G127" s="116">
        <v>3000</v>
      </c>
      <c r="H127" s="116">
        <v>3000</v>
      </c>
      <c r="I127" s="116">
        <v>3000</v>
      </c>
    </row>
    <row r="128" spans="1:9" ht="25.5" x14ac:dyDescent="0.25">
      <c r="A128" s="191">
        <v>32</v>
      </c>
      <c r="B128" s="192"/>
      <c r="C128" s="193"/>
      <c r="D128" s="119" t="s">
        <v>161</v>
      </c>
      <c r="E128" s="120">
        <v>27500</v>
      </c>
      <c r="F128" s="121">
        <v>7637.5</v>
      </c>
      <c r="G128" s="121">
        <v>3000</v>
      </c>
      <c r="H128" s="121">
        <v>3000</v>
      </c>
      <c r="I128" s="121">
        <v>3000</v>
      </c>
    </row>
    <row r="129" spans="1:12" ht="25.5" x14ac:dyDescent="0.25">
      <c r="A129" s="194">
        <v>3232</v>
      </c>
      <c r="B129" s="195"/>
      <c r="C129" s="196"/>
      <c r="D129" s="126" t="s">
        <v>161</v>
      </c>
      <c r="E129" s="135">
        <v>27500</v>
      </c>
      <c r="F129" s="129">
        <v>7637.5</v>
      </c>
      <c r="G129" s="129">
        <v>3000</v>
      </c>
      <c r="H129" s="129">
        <v>3000</v>
      </c>
      <c r="I129" s="129">
        <v>3000</v>
      </c>
    </row>
    <row r="130" spans="1:12" ht="51" x14ac:dyDescent="0.25">
      <c r="A130" s="205" t="s">
        <v>129</v>
      </c>
      <c r="B130" s="206"/>
      <c r="C130" s="108"/>
      <c r="D130" s="108" t="s">
        <v>162</v>
      </c>
      <c r="E130" s="140">
        <v>1356556.09</v>
      </c>
      <c r="F130" s="110">
        <v>1630102.02</v>
      </c>
      <c r="G130" s="110">
        <f>G131+G165+G181+G194+G209</f>
        <v>1620850</v>
      </c>
      <c r="H130" s="110">
        <v>1620850</v>
      </c>
      <c r="I130" s="110">
        <v>1620850</v>
      </c>
    </row>
    <row r="131" spans="1:12" x14ac:dyDescent="0.25">
      <c r="A131" s="197" t="s">
        <v>99</v>
      </c>
      <c r="B131" s="198"/>
      <c r="C131" s="111"/>
      <c r="D131" s="111" t="s">
        <v>58</v>
      </c>
      <c r="E131" s="112">
        <v>18899.96</v>
      </c>
      <c r="F131" s="113">
        <v>18250</v>
      </c>
      <c r="G131" s="113">
        <v>18250</v>
      </c>
      <c r="H131" s="113">
        <v>18250</v>
      </c>
      <c r="I131" s="113">
        <v>18250</v>
      </c>
    </row>
    <row r="132" spans="1:12" ht="28.5" customHeight="1" x14ac:dyDescent="0.25">
      <c r="A132" s="199" t="s">
        <v>163</v>
      </c>
      <c r="B132" s="200"/>
      <c r="C132" s="132" t="s">
        <v>60</v>
      </c>
      <c r="D132" s="132" t="s">
        <v>164</v>
      </c>
      <c r="E132" s="134">
        <f>E133+E161</f>
        <v>18899.960000000003</v>
      </c>
      <c r="F132" s="116">
        <f>F133+F161</f>
        <v>18250</v>
      </c>
      <c r="G132" s="116">
        <f>G133+G161</f>
        <v>18250</v>
      </c>
      <c r="H132" s="116">
        <v>18250</v>
      </c>
      <c r="I132" s="116">
        <v>18250</v>
      </c>
      <c r="L132" s="153"/>
    </row>
    <row r="133" spans="1:12" x14ac:dyDescent="0.25">
      <c r="A133" s="191">
        <v>3</v>
      </c>
      <c r="B133" s="192"/>
      <c r="C133" s="193"/>
      <c r="D133" s="119" t="s">
        <v>62</v>
      </c>
      <c r="E133" s="120">
        <v>18232.490000000002</v>
      </c>
      <c r="F133" s="121">
        <v>17150</v>
      </c>
      <c r="G133" s="121">
        <v>17150</v>
      </c>
      <c r="H133" s="121">
        <v>17150</v>
      </c>
      <c r="I133" s="121">
        <v>17150</v>
      </c>
    </row>
    <row r="134" spans="1:12" x14ac:dyDescent="0.25">
      <c r="A134" s="191">
        <v>32</v>
      </c>
      <c r="B134" s="192"/>
      <c r="C134" s="193"/>
      <c r="D134" s="122" t="s">
        <v>69</v>
      </c>
      <c r="E134" s="123">
        <f>E135+E139+E146+E155</f>
        <v>18232.489999999998</v>
      </c>
      <c r="F134" s="121">
        <v>17150</v>
      </c>
      <c r="G134" s="121">
        <f>G135+G139+G146+G155</f>
        <v>17150</v>
      </c>
      <c r="H134" s="121">
        <v>17150</v>
      </c>
      <c r="I134" s="121">
        <v>17150</v>
      </c>
    </row>
    <row r="135" spans="1:12" ht="25.5" x14ac:dyDescent="0.25">
      <c r="A135" s="117">
        <v>321</v>
      </c>
      <c r="B135" s="118"/>
      <c r="C135" s="119"/>
      <c r="D135" s="119" t="s">
        <v>102</v>
      </c>
      <c r="E135" s="120">
        <f>E138</f>
        <v>190.9</v>
      </c>
      <c r="F135" s="121">
        <f>F136+F137+F138</f>
        <v>500</v>
      </c>
      <c r="G135" s="121">
        <v>500</v>
      </c>
      <c r="H135" s="121">
        <v>500</v>
      </c>
      <c r="I135" s="121">
        <v>500</v>
      </c>
    </row>
    <row r="136" spans="1:12" x14ac:dyDescent="0.25">
      <c r="A136" s="136">
        <v>3211</v>
      </c>
      <c r="B136" s="118"/>
      <c r="C136" s="119"/>
      <c r="D136" s="137" t="s">
        <v>103</v>
      </c>
      <c r="E136" s="138">
        <v>0</v>
      </c>
      <c r="F136" s="129">
        <v>300</v>
      </c>
      <c r="G136" s="129">
        <v>300</v>
      </c>
      <c r="H136" s="129">
        <v>300</v>
      </c>
      <c r="I136" s="129">
        <v>300</v>
      </c>
    </row>
    <row r="137" spans="1:12" ht="25.5" x14ac:dyDescent="0.25">
      <c r="A137" s="136">
        <v>3213</v>
      </c>
      <c r="B137" s="118"/>
      <c r="C137" s="119"/>
      <c r="D137" s="137" t="s">
        <v>105</v>
      </c>
      <c r="E137" s="138">
        <v>0</v>
      </c>
      <c r="F137" s="129">
        <v>100</v>
      </c>
      <c r="G137" s="129">
        <v>100</v>
      </c>
      <c r="H137" s="129">
        <v>100</v>
      </c>
      <c r="I137" s="129">
        <v>100</v>
      </c>
    </row>
    <row r="138" spans="1:12" ht="25.5" x14ac:dyDescent="0.25">
      <c r="A138" s="136">
        <v>3214</v>
      </c>
      <c r="B138" s="118"/>
      <c r="C138" s="119"/>
      <c r="D138" s="137" t="s">
        <v>106</v>
      </c>
      <c r="E138" s="138">
        <v>190.9</v>
      </c>
      <c r="F138" s="129">
        <v>100</v>
      </c>
      <c r="G138" s="129">
        <v>100</v>
      </c>
      <c r="H138" s="129">
        <v>100</v>
      </c>
      <c r="I138" s="129">
        <v>100</v>
      </c>
    </row>
    <row r="139" spans="1:12" ht="25.5" x14ac:dyDescent="0.25">
      <c r="A139" s="117">
        <v>322</v>
      </c>
      <c r="B139" s="118"/>
      <c r="C139" s="119"/>
      <c r="D139" s="119" t="s">
        <v>107</v>
      </c>
      <c r="E139" s="120">
        <f>E140+E143+E145</f>
        <v>5649.62</v>
      </c>
      <c r="F139" s="121">
        <f>F140+F143+F144+F145</f>
        <v>2800</v>
      </c>
      <c r="G139" s="121">
        <f>G140+G143+G144+G145</f>
        <v>2800</v>
      </c>
      <c r="H139" s="121">
        <v>2800</v>
      </c>
      <c r="I139" s="121">
        <v>2800</v>
      </c>
    </row>
    <row r="140" spans="1:12" ht="25.5" x14ac:dyDescent="0.25">
      <c r="A140" s="136">
        <v>3221</v>
      </c>
      <c r="B140" s="118"/>
      <c r="C140" s="119"/>
      <c r="D140" s="137" t="s">
        <v>108</v>
      </c>
      <c r="E140" s="138">
        <v>4216.6499999999996</v>
      </c>
      <c r="F140" s="129">
        <v>1500</v>
      </c>
      <c r="G140" s="129">
        <v>1500</v>
      </c>
      <c r="H140" s="129">
        <v>1500</v>
      </c>
      <c r="I140" s="129">
        <v>1500</v>
      </c>
    </row>
    <row r="141" spans="1:12" x14ac:dyDescent="0.25">
      <c r="A141" s="136">
        <v>3222</v>
      </c>
      <c r="B141" s="118"/>
      <c r="C141" s="119"/>
      <c r="D141" s="137" t="s">
        <v>165</v>
      </c>
      <c r="E141" s="138">
        <v>0</v>
      </c>
      <c r="F141" s="129">
        <v>0</v>
      </c>
      <c r="G141" s="129">
        <v>0</v>
      </c>
      <c r="H141" s="129">
        <v>0</v>
      </c>
      <c r="I141" s="129">
        <v>0</v>
      </c>
    </row>
    <row r="142" spans="1:12" x14ac:dyDescent="0.25">
      <c r="A142" s="136">
        <v>3223</v>
      </c>
      <c r="B142" s="118"/>
      <c r="C142" s="119"/>
      <c r="D142" s="137" t="s">
        <v>166</v>
      </c>
      <c r="E142" s="138">
        <v>0</v>
      </c>
      <c r="F142" s="129">
        <v>0</v>
      </c>
      <c r="G142" s="129">
        <v>0</v>
      </c>
      <c r="H142" s="129">
        <v>0</v>
      </c>
      <c r="I142" s="129">
        <v>0</v>
      </c>
    </row>
    <row r="143" spans="1:12" ht="25.5" x14ac:dyDescent="0.25">
      <c r="A143" s="136">
        <v>3224</v>
      </c>
      <c r="B143" s="118"/>
      <c r="C143" s="119"/>
      <c r="D143" s="137" t="s">
        <v>127</v>
      </c>
      <c r="E143" s="138">
        <v>1065.51</v>
      </c>
      <c r="F143" s="129">
        <v>1000</v>
      </c>
      <c r="G143" s="129">
        <v>1000</v>
      </c>
      <c r="H143" s="129">
        <v>1000</v>
      </c>
      <c r="I143" s="129">
        <v>1000</v>
      </c>
    </row>
    <row r="144" spans="1:12" x14ac:dyDescent="0.25">
      <c r="A144" s="136">
        <v>3225</v>
      </c>
      <c r="B144" s="118"/>
      <c r="C144" s="119"/>
      <c r="D144" s="137" t="s">
        <v>109</v>
      </c>
      <c r="E144" s="138">
        <v>0</v>
      </c>
      <c r="F144" s="129">
        <v>100</v>
      </c>
      <c r="G144" s="129">
        <v>100</v>
      </c>
      <c r="H144" s="129">
        <v>100</v>
      </c>
      <c r="I144" s="129">
        <v>100</v>
      </c>
    </row>
    <row r="145" spans="1:9" ht="25.5" x14ac:dyDescent="0.25">
      <c r="A145" s="136">
        <v>3227</v>
      </c>
      <c r="B145" s="118"/>
      <c r="C145" s="119"/>
      <c r="D145" s="137" t="s">
        <v>167</v>
      </c>
      <c r="E145" s="138">
        <v>367.46</v>
      </c>
      <c r="F145" s="129">
        <v>200</v>
      </c>
      <c r="G145" s="129">
        <v>200</v>
      </c>
      <c r="H145" s="129">
        <v>200</v>
      </c>
      <c r="I145" s="129">
        <v>200</v>
      </c>
    </row>
    <row r="146" spans="1:9" x14ac:dyDescent="0.25">
      <c r="A146" s="117">
        <v>323</v>
      </c>
      <c r="B146" s="118"/>
      <c r="C146" s="119"/>
      <c r="D146" s="119" t="s">
        <v>111</v>
      </c>
      <c r="E146" s="120">
        <f>E148+E151+E152+E154</f>
        <v>8021.97</v>
      </c>
      <c r="F146" s="121">
        <f>F147+F148+F149+F150+F151+F152+F153+F154</f>
        <v>10850</v>
      </c>
      <c r="G146" s="121">
        <f>G147+G148+G149+G150+G151+G152+G153+G154</f>
        <v>10850</v>
      </c>
      <c r="H146" s="121">
        <v>10850</v>
      </c>
      <c r="I146" s="121">
        <v>10850</v>
      </c>
    </row>
    <row r="147" spans="1:9" ht="25.5" x14ac:dyDescent="0.25">
      <c r="A147" s="124">
        <v>3231</v>
      </c>
      <c r="B147" s="118"/>
      <c r="C147" s="119"/>
      <c r="D147" s="126" t="s">
        <v>168</v>
      </c>
      <c r="E147" s="135">
        <v>0</v>
      </c>
      <c r="F147" s="129">
        <v>100</v>
      </c>
      <c r="G147" s="129">
        <v>100</v>
      </c>
      <c r="H147" s="129">
        <v>100</v>
      </c>
      <c r="I147" s="129">
        <v>100</v>
      </c>
    </row>
    <row r="148" spans="1:9" ht="25.5" x14ac:dyDescent="0.25">
      <c r="A148" s="136">
        <v>3232</v>
      </c>
      <c r="B148" s="118"/>
      <c r="C148" s="119"/>
      <c r="D148" s="137" t="s">
        <v>128</v>
      </c>
      <c r="E148" s="138">
        <v>1932.47</v>
      </c>
      <c r="F148" s="129">
        <v>4000</v>
      </c>
      <c r="G148" s="129">
        <v>4000</v>
      </c>
      <c r="H148" s="129">
        <v>4000</v>
      </c>
      <c r="I148" s="129">
        <v>4000</v>
      </c>
    </row>
    <row r="149" spans="1:9" x14ac:dyDescent="0.25">
      <c r="A149" s="136">
        <v>3235</v>
      </c>
      <c r="B149" s="118"/>
      <c r="C149" s="119"/>
      <c r="D149" s="137" t="s">
        <v>115</v>
      </c>
      <c r="E149" s="138">
        <v>0</v>
      </c>
      <c r="F149" s="129">
        <v>100</v>
      </c>
      <c r="G149" s="129">
        <v>100</v>
      </c>
      <c r="H149" s="129">
        <v>100</v>
      </c>
      <c r="I149" s="129">
        <v>100</v>
      </c>
    </row>
    <row r="150" spans="1:9" ht="25.5" x14ac:dyDescent="0.25">
      <c r="A150" s="136">
        <v>3236</v>
      </c>
      <c r="B150" s="118"/>
      <c r="C150" s="119"/>
      <c r="D150" s="137" t="s">
        <v>116</v>
      </c>
      <c r="E150" s="138">
        <v>0</v>
      </c>
      <c r="F150" s="129">
        <v>50</v>
      </c>
      <c r="G150" s="129">
        <v>50</v>
      </c>
      <c r="H150" s="129">
        <v>50</v>
      </c>
      <c r="I150" s="129">
        <v>50</v>
      </c>
    </row>
    <row r="151" spans="1:9" x14ac:dyDescent="0.25">
      <c r="A151" s="136">
        <v>3234</v>
      </c>
      <c r="B151" s="118"/>
      <c r="C151" s="119"/>
      <c r="D151" s="137" t="s">
        <v>114</v>
      </c>
      <c r="E151" s="138">
        <v>5428.29</v>
      </c>
      <c r="F151" s="129">
        <v>5000</v>
      </c>
      <c r="G151" s="129">
        <v>5000</v>
      </c>
      <c r="H151" s="129">
        <v>5000</v>
      </c>
      <c r="I151" s="129">
        <v>5000</v>
      </c>
    </row>
    <row r="152" spans="1:9" x14ac:dyDescent="0.25">
      <c r="A152" s="136">
        <v>3237</v>
      </c>
      <c r="B152" s="118"/>
      <c r="C152" s="119"/>
      <c r="D152" s="137" t="s">
        <v>169</v>
      </c>
      <c r="E152" s="138">
        <v>624.08000000000004</v>
      </c>
      <c r="F152" s="129">
        <v>1000</v>
      </c>
      <c r="G152" s="129">
        <v>1000</v>
      </c>
      <c r="H152" s="129">
        <v>1000</v>
      </c>
      <c r="I152" s="129">
        <v>1000</v>
      </c>
    </row>
    <row r="153" spans="1:9" x14ac:dyDescent="0.25">
      <c r="A153" s="136">
        <v>3238</v>
      </c>
      <c r="B153" s="118"/>
      <c r="C153" s="119"/>
      <c r="D153" s="137" t="s">
        <v>118</v>
      </c>
      <c r="E153" s="138">
        <v>0</v>
      </c>
      <c r="F153" s="129">
        <v>100</v>
      </c>
      <c r="G153" s="129">
        <v>100</v>
      </c>
      <c r="H153" s="129">
        <v>100</v>
      </c>
      <c r="I153" s="129">
        <v>100</v>
      </c>
    </row>
    <row r="154" spans="1:9" x14ac:dyDescent="0.25">
      <c r="A154" s="136">
        <v>3239</v>
      </c>
      <c r="B154" s="118"/>
      <c r="C154" s="119"/>
      <c r="D154" s="137" t="s">
        <v>119</v>
      </c>
      <c r="E154" s="138">
        <v>37.130000000000003</v>
      </c>
      <c r="F154" s="129">
        <v>500</v>
      </c>
      <c r="G154" s="129">
        <v>500</v>
      </c>
      <c r="H154" s="129">
        <v>500</v>
      </c>
      <c r="I154" s="129">
        <v>500</v>
      </c>
    </row>
    <row r="155" spans="1:9" ht="25.5" x14ac:dyDescent="0.25">
      <c r="A155" s="117">
        <v>329</v>
      </c>
      <c r="B155" s="118"/>
      <c r="C155" s="119"/>
      <c r="D155" s="119" t="s">
        <v>120</v>
      </c>
      <c r="E155" s="120">
        <f>E157+E156</f>
        <v>4370</v>
      </c>
      <c r="F155" s="121">
        <f>F156+F157</f>
        <v>3000</v>
      </c>
      <c r="G155" s="121">
        <v>3000</v>
      </c>
      <c r="H155" s="121">
        <v>3000</v>
      </c>
      <c r="I155" s="121">
        <v>3000</v>
      </c>
    </row>
    <row r="156" spans="1:9" x14ac:dyDescent="0.25">
      <c r="A156" s="136">
        <v>3293</v>
      </c>
      <c r="B156" s="118"/>
      <c r="C156" s="119"/>
      <c r="D156" s="137" t="s">
        <v>121</v>
      </c>
      <c r="E156" s="138">
        <v>750.9</v>
      </c>
      <c r="F156" s="129">
        <v>1000</v>
      </c>
      <c r="G156" s="129">
        <v>1000</v>
      </c>
      <c r="H156" s="129">
        <v>1000</v>
      </c>
      <c r="I156" s="129">
        <v>1000</v>
      </c>
    </row>
    <row r="157" spans="1:9" ht="25.5" x14ac:dyDescent="0.25">
      <c r="A157" s="136">
        <v>3299</v>
      </c>
      <c r="B157" s="118"/>
      <c r="C157" s="119"/>
      <c r="D157" s="137" t="s">
        <v>120</v>
      </c>
      <c r="E157" s="138">
        <v>3619.1</v>
      </c>
      <c r="F157" s="129">
        <v>2000</v>
      </c>
      <c r="G157" s="129">
        <v>2000</v>
      </c>
      <c r="H157" s="129">
        <v>2000</v>
      </c>
      <c r="I157" s="129">
        <v>2000</v>
      </c>
    </row>
    <row r="158" spans="1:9" x14ac:dyDescent="0.25">
      <c r="A158" s="117">
        <v>34</v>
      </c>
      <c r="B158" s="118"/>
      <c r="C158" s="119"/>
      <c r="D158" s="119" t="s">
        <v>70</v>
      </c>
      <c r="E158" s="120">
        <v>0</v>
      </c>
      <c r="F158" s="121">
        <v>0</v>
      </c>
      <c r="G158" s="121">
        <v>0</v>
      </c>
      <c r="H158" s="121">
        <v>0</v>
      </c>
      <c r="I158" s="121">
        <v>0</v>
      </c>
    </row>
    <row r="159" spans="1:9" x14ac:dyDescent="0.25">
      <c r="A159" s="117">
        <v>343</v>
      </c>
      <c r="B159" s="118"/>
      <c r="C159" s="119"/>
      <c r="D159" s="119" t="s">
        <v>123</v>
      </c>
      <c r="E159" s="120">
        <v>0</v>
      </c>
      <c r="F159" s="121">
        <v>0</v>
      </c>
      <c r="G159" s="121">
        <v>0</v>
      </c>
      <c r="H159" s="121">
        <v>0</v>
      </c>
      <c r="I159" s="121">
        <v>0</v>
      </c>
    </row>
    <row r="160" spans="1:9" ht="25.5" x14ac:dyDescent="0.25">
      <c r="A160" s="136">
        <v>3431</v>
      </c>
      <c r="B160" s="118"/>
      <c r="C160" s="119"/>
      <c r="D160" s="137" t="s">
        <v>170</v>
      </c>
      <c r="E160" s="138">
        <v>0</v>
      </c>
      <c r="F160" s="129">
        <v>0</v>
      </c>
      <c r="G160" s="129">
        <v>0</v>
      </c>
      <c r="H160" s="129">
        <v>0</v>
      </c>
      <c r="I160" s="129">
        <v>0</v>
      </c>
    </row>
    <row r="161" spans="1:10" ht="25.5" x14ac:dyDescent="0.25">
      <c r="A161" s="216">
        <v>4</v>
      </c>
      <c r="B161" s="217"/>
      <c r="C161" s="218"/>
      <c r="D161" s="141" t="s">
        <v>71</v>
      </c>
      <c r="E161" s="142">
        <v>667.47</v>
      </c>
      <c r="F161" s="15">
        <v>1100</v>
      </c>
      <c r="G161" s="15">
        <v>1100</v>
      </c>
      <c r="H161" s="15">
        <v>1100</v>
      </c>
      <c r="I161" s="15">
        <v>1100</v>
      </c>
    </row>
    <row r="162" spans="1:10" ht="38.25" x14ac:dyDescent="0.25">
      <c r="A162" s="191">
        <v>42</v>
      </c>
      <c r="B162" s="192"/>
      <c r="C162" s="193"/>
      <c r="D162" s="119" t="s">
        <v>73</v>
      </c>
      <c r="E162" s="120">
        <v>667.47</v>
      </c>
      <c r="F162" s="121">
        <v>1100</v>
      </c>
      <c r="G162" s="121">
        <v>1100</v>
      </c>
      <c r="H162" s="121">
        <v>1100</v>
      </c>
      <c r="I162" s="121">
        <v>1100</v>
      </c>
    </row>
    <row r="163" spans="1:10" x14ac:dyDescent="0.25">
      <c r="A163" s="136">
        <v>4221</v>
      </c>
      <c r="B163" s="118"/>
      <c r="C163" s="119"/>
      <c r="D163" s="137" t="s">
        <v>156</v>
      </c>
      <c r="E163" s="138">
        <v>0</v>
      </c>
      <c r="F163" s="129">
        <v>1000</v>
      </c>
      <c r="G163" s="129">
        <v>1000</v>
      </c>
      <c r="H163" s="129">
        <v>1000</v>
      </c>
      <c r="I163" s="129">
        <v>1000</v>
      </c>
    </row>
    <row r="164" spans="1:10" x14ac:dyDescent="0.25">
      <c r="A164" s="136">
        <v>4241</v>
      </c>
      <c r="B164" s="118"/>
      <c r="C164" s="119"/>
      <c r="D164" s="137" t="s">
        <v>158</v>
      </c>
      <c r="E164" s="138">
        <v>667.47</v>
      </c>
      <c r="F164" s="129">
        <v>100</v>
      </c>
      <c r="G164" s="129">
        <v>100</v>
      </c>
      <c r="H164" s="129">
        <v>100</v>
      </c>
      <c r="I164" s="129">
        <v>100</v>
      </c>
    </row>
    <row r="165" spans="1:10" ht="30.75" customHeight="1" x14ac:dyDescent="0.25">
      <c r="A165" s="199" t="s">
        <v>171</v>
      </c>
      <c r="B165" s="200"/>
      <c r="C165" s="132"/>
      <c r="D165" s="132" t="s">
        <v>172</v>
      </c>
      <c r="E165" s="134">
        <v>0</v>
      </c>
      <c r="F165" s="116">
        <v>5000</v>
      </c>
      <c r="G165" s="116">
        <v>2500</v>
      </c>
      <c r="H165" s="116">
        <v>2500</v>
      </c>
      <c r="I165" s="116">
        <v>2500</v>
      </c>
    </row>
    <row r="166" spans="1:10" x14ac:dyDescent="0.25">
      <c r="A166" s="191">
        <v>3</v>
      </c>
      <c r="B166" s="192"/>
      <c r="C166" s="193"/>
      <c r="D166" s="119" t="s">
        <v>62</v>
      </c>
      <c r="E166" s="120">
        <v>0</v>
      </c>
      <c r="F166" s="121">
        <v>5000</v>
      </c>
      <c r="G166" s="121">
        <v>2500</v>
      </c>
      <c r="H166" s="121">
        <v>2500</v>
      </c>
      <c r="I166" s="121">
        <v>2500</v>
      </c>
    </row>
    <row r="167" spans="1:10" x14ac:dyDescent="0.25">
      <c r="A167" s="191">
        <v>32</v>
      </c>
      <c r="B167" s="192"/>
      <c r="C167" s="193"/>
      <c r="D167" s="122" t="s">
        <v>69</v>
      </c>
      <c r="E167" s="123">
        <v>0</v>
      </c>
      <c r="F167" s="121">
        <v>5000</v>
      </c>
      <c r="G167" s="121">
        <v>2500</v>
      </c>
      <c r="H167" s="121">
        <v>2500</v>
      </c>
      <c r="I167" s="121">
        <v>2500</v>
      </c>
    </row>
    <row r="168" spans="1:10" ht="25.5" x14ac:dyDescent="0.25">
      <c r="A168" s="117">
        <v>322</v>
      </c>
      <c r="B168" s="118"/>
      <c r="C168" s="119"/>
      <c r="D168" s="119" t="s">
        <v>107</v>
      </c>
      <c r="E168" s="120">
        <v>0</v>
      </c>
      <c r="F168" s="121">
        <v>0</v>
      </c>
      <c r="G168" s="121">
        <v>0</v>
      </c>
      <c r="H168" s="121">
        <v>0</v>
      </c>
      <c r="I168" s="121">
        <v>0</v>
      </c>
    </row>
    <row r="169" spans="1:10" ht="25.5" x14ac:dyDescent="0.25">
      <c r="A169" s="136">
        <v>3221</v>
      </c>
      <c r="B169" s="118"/>
      <c r="C169" s="119"/>
      <c r="D169" s="137" t="s">
        <v>108</v>
      </c>
      <c r="E169" s="138">
        <v>0</v>
      </c>
      <c r="F169" s="129">
        <v>0</v>
      </c>
      <c r="G169" s="129">
        <v>0</v>
      </c>
      <c r="H169" s="129">
        <v>0</v>
      </c>
      <c r="I169" s="129">
        <v>0</v>
      </c>
    </row>
    <row r="170" spans="1:10" x14ac:dyDescent="0.25">
      <c r="A170" s="136">
        <v>3225</v>
      </c>
      <c r="B170" s="118"/>
      <c r="C170" s="119"/>
      <c r="D170" s="137" t="s">
        <v>109</v>
      </c>
      <c r="E170" s="138">
        <v>0</v>
      </c>
      <c r="F170" s="129">
        <v>0</v>
      </c>
      <c r="G170" s="129">
        <v>0</v>
      </c>
      <c r="H170" s="129">
        <v>0</v>
      </c>
      <c r="I170" s="129">
        <v>0</v>
      </c>
    </row>
    <row r="171" spans="1:10" x14ac:dyDescent="0.25">
      <c r="A171" s="117">
        <v>323</v>
      </c>
      <c r="B171" s="118"/>
      <c r="C171" s="119"/>
      <c r="D171" s="119" t="s">
        <v>111</v>
      </c>
      <c r="E171" s="120">
        <v>0</v>
      </c>
      <c r="F171" s="121">
        <v>3000</v>
      </c>
      <c r="G171" s="121">
        <v>500</v>
      </c>
      <c r="H171" s="121">
        <v>500</v>
      </c>
      <c r="I171" s="121">
        <v>500</v>
      </c>
      <c r="J171" t="s">
        <v>198</v>
      </c>
    </row>
    <row r="172" spans="1:10" x14ac:dyDescent="0.25">
      <c r="A172" s="136">
        <v>3237</v>
      </c>
      <c r="B172" s="118"/>
      <c r="C172" s="119"/>
      <c r="D172" s="137" t="s">
        <v>169</v>
      </c>
      <c r="E172" s="138">
        <v>0</v>
      </c>
      <c r="F172" s="129">
        <v>3000</v>
      </c>
      <c r="G172" s="129">
        <v>500</v>
      </c>
      <c r="H172" s="129">
        <v>500</v>
      </c>
      <c r="I172" s="129">
        <v>500</v>
      </c>
      <c r="J172" t="s">
        <v>198</v>
      </c>
    </row>
    <row r="173" spans="1:10" ht="25.5" x14ac:dyDescent="0.25">
      <c r="A173" s="117">
        <v>329</v>
      </c>
      <c r="B173" s="118"/>
      <c r="C173" s="119"/>
      <c r="D173" s="119" t="s">
        <v>120</v>
      </c>
      <c r="E173" s="120">
        <v>0</v>
      </c>
      <c r="F173" s="121">
        <v>2000</v>
      </c>
      <c r="G173" s="121">
        <v>2000</v>
      </c>
      <c r="H173" s="121">
        <v>2000</v>
      </c>
      <c r="I173" s="121">
        <v>2000</v>
      </c>
      <c r="J173" t="s">
        <v>198</v>
      </c>
    </row>
    <row r="174" spans="1:10" ht="25.5" x14ac:dyDescent="0.25">
      <c r="A174" s="136">
        <v>3299</v>
      </c>
      <c r="B174" s="118"/>
      <c r="C174" s="119"/>
      <c r="D174" s="137" t="s">
        <v>120</v>
      </c>
      <c r="E174" s="138">
        <v>0</v>
      </c>
      <c r="F174" s="129">
        <v>2000</v>
      </c>
      <c r="G174" s="129">
        <v>2000</v>
      </c>
      <c r="H174" s="129">
        <v>2000</v>
      </c>
      <c r="I174" s="129">
        <v>2000</v>
      </c>
      <c r="J174" t="s">
        <v>198</v>
      </c>
    </row>
    <row r="175" spans="1:10" ht="25.5" x14ac:dyDescent="0.25">
      <c r="A175" s="191">
        <v>4</v>
      </c>
      <c r="B175" s="192"/>
      <c r="C175" s="193"/>
      <c r="D175" s="119" t="s">
        <v>71</v>
      </c>
      <c r="E175" s="120">
        <v>0</v>
      </c>
      <c r="F175" s="121">
        <v>0</v>
      </c>
      <c r="G175" s="121">
        <v>0</v>
      </c>
      <c r="H175" s="121">
        <v>0</v>
      </c>
      <c r="I175" s="121">
        <v>0</v>
      </c>
    </row>
    <row r="176" spans="1:10" ht="38.25" x14ac:dyDescent="0.25">
      <c r="A176" s="191">
        <v>42</v>
      </c>
      <c r="B176" s="192"/>
      <c r="C176" s="193"/>
      <c r="D176" s="119" t="s">
        <v>73</v>
      </c>
      <c r="E176" s="120">
        <v>0</v>
      </c>
      <c r="F176" s="121">
        <v>0</v>
      </c>
      <c r="G176" s="121">
        <v>0</v>
      </c>
      <c r="H176" s="121">
        <v>0</v>
      </c>
      <c r="I176" s="121">
        <v>0</v>
      </c>
    </row>
    <row r="177" spans="1:9" x14ac:dyDescent="0.25">
      <c r="A177" s="117">
        <v>422</v>
      </c>
      <c r="B177" s="118"/>
      <c r="C177" s="119"/>
      <c r="D177" s="119" t="s">
        <v>155</v>
      </c>
      <c r="E177" s="120">
        <v>0</v>
      </c>
      <c r="F177" s="121">
        <v>0</v>
      </c>
      <c r="G177" s="121">
        <v>0</v>
      </c>
      <c r="H177" s="121">
        <v>0</v>
      </c>
      <c r="I177" s="121">
        <v>0</v>
      </c>
    </row>
    <row r="178" spans="1:9" x14ac:dyDescent="0.25">
      <c r="A178" s="136">
        <v>4221</v>
      </c>
      <c r="B178" s="118"/>
      <c r="C178" s="119"/>
      <c r="D178" s="137" t="s">
        <v>156</v>
      </c>
      <c r="E178" s="138">
        <v>0</v>
      </c>
      <c r="F178" s="129">
        <v>0</v>
      </c>
      <c r="G178" s="129">
        <v>0</v>
      </c>
      <c r="H178" s="129">
        <v>0</v>
      </c>
      <c r="I178" s="129">
        <v>0</v>
      </c>
    </row>
    <row r="179" spans="1:9" ht="38.25" x14ac:dyDescent="0.25">
      <c r="A179" s="117">
        <v>424</v>
      </c>
      <c r="B179" s="118"/>
      <c r="C179" s="119"/>
      <c r="D179" s="119" t="s">
        <v>157</v>
      </c>
      <c r="E179" s="120">
        <v>0</v>
      </c>
      <c r="F179" s="121">
        <v>0</v>
      </c>
      <c r="G179" s="121">
        <v>0</v>
      </c>
      <c r="H179" s="121">
        <v>0</v>
      </c>
      <c r="I179" s="121">
        <v>0</v>
      </c>
    </row>
    <row r="180" spans="1:9" x14ac:dyDescent="0.25">
      <c r="A180" s="136">
        <v>4241</v>
      </c>
      <c r="B180" s="118"/>
      <c r="C180" s="119"/>
      <c r="D180" s="137" t="s">
        <v>158</v>
      </c>
      <c r="E180" s="138">
        <v>0</v>
      </c>
      <c r="F180" s="129">
        <v>0</v>
      </c>
      <c r="G180" s="129">
        <v>0</v>
      </c>
      <c r="H180" s="129">
        <v>0</v>
      </c>
      <c r="I180" s="129">
        <v>0</v>
      </c>
    </row>
    <row r="181" spans="1:9" ht="32.25" customHeight="1" x14ac:dyDescent="0.25">
      <c r="A181" s="199" t="s">
        <v>173</v>
      </c>
      <c r="B181" s="200"/>
      <c r="C181" s="132"/>
      <c r="D181" s="132" t="s">
        <v>174</v>
      </c>
      <c r="E181" s="134">
        <v>5157.7</v>
      </c>
      <c r="F181" s="116">
        <v>11000</v>
      </c>
      <c r="G181" s="116">
        <v>5500</v>
      </c>
      <c r="H181" s="116">
        <v>5500</v>
      </c>
      <c r="I181" s="116">
        <v>5500</v>
      </c>
    </row>
    <row r="182" spans="1:9" x14ac:dyDescent="0.25">
      <c r="A182" s="191">
        <v>3</v>
      </c>
      <c r="B182" s="192"/>
      <c r="C182" s="193"/>
      <c r="D182" s="119" t="s">
        <v>62</v>
      </c>
      <c r="E182" s="120">
        <v>5157.7</v>
      </c>
      <c r="F182" s="121">
        <v>11000</v>
      </c>
      <c r="G182" s="121">
        <v>5500</v>
      </c>
      <c r="H182" s="121">
        <v>5500</v>
      </c>
      <c r="I182" s="121">
        <v>5500</v>
      </c>
    </row>
    <row r="183" spans="1:9" x14ac:dyDescent="0.25">
      <c r="A183" s="191">
        <v>32</v>
      </c>
      <c r="B183" s="192"/>
      <c r="C183" s="193"/>
      <c r="D183" s="122" t="s">
        <v>69</v>
      </c>
      <c r="E183" s="123">
        <v>5157.7</v>
      </c>
      <c r="F183" s="121">
        <v>11000</v>
      </c>
      <c r="G183" s="121">
        <v>5500</v>
      </c>
      <c r="H183" s="121">
        <v>5500</v>
      </c>
      <c r="I183" s="121">
        <v>5500</v>
      </c>
    </row>
    <row r="184" spans="1:9" ht="25.5" x14ac:dyDescent="0.25">
      <c r="A184" s="117">
        <v>321</v>
      </c>
      <c r="B184" s="118"/>
      <c r="C184" s="119"/>
      <c r="D184" s="119" t="s">
        <v>102</v>
      </c>
      <c r="E184" s="123">
        <v>5157.7</v>
      </c>
      <c r="F184" s="121">
        <v>5000</v>
      </c>
      <c r="G184" s="121">
        <v>5000</v>
      </c>
      <c r="H184" s="121">
        <v>5000</v>
      </c>
      <c r="I184" s="121">
        <v>5000</v>
      </c>
    </row>
    <row r="185" spans="1:9" x14ac:dyDescent="0.25">
      <c r="A185" s="124">
        <v>3211</v>
      </c>
      <c r="B185" s="125"/>
      <c r="C185" s="126"/>
      <c r="D185" s="127" t="s">
        <v>103</v>
      </c>
      <c r="E185" s="128">
        <v>5157.7</v>
      </c>
      <c r="F185" s="129">
        <v>5000</v>
      </c>
      <c r="G185" s="129">
        <v>5000</v>
      </c>
      <c r="H185" s="129">
        <v>5000</v>
      </c>
      <c r="I185" s="129">
        <v>5000</v>
      </c>
    </row>
    <row r="186" spans="1:9" ht="25.5" x14ac:dyDescent="0.25">
      <c r="A186" s="117">
        <v>322</v>
      </c>
      <c r="B186" s="118"/>
      <c r="C186" s="119"/>
      <c r="D186" s="119" t="s">
        <v>107</v>
      </c>
      <c r="E186" s="120">
        <v>0</v>
      </c>
      <c r="F186" s="121">
        <v>0</v>
      </c>
      <c r="G186" s="121">
        <v>0</v>
      </c>
      <c r="H186" s="121">
        <v>0</v>
      </c>
      <c r="I186" s="121">
        <v>0</v>
      </c>
    </row>
    <row r="187" spans="1:9" x14ac:dyDescent="0.25">
      <c r="A187" s="136">
        <v>3225</v>
      </c>
      <c r="B187" s="118"/>
      <c r="C187" s="119"/>
      <c r="D187" s="137" t="s">
        <v>109</v>
      </c>
      <c r="E187" s="138">
        <v>0</v>
      </c>
      <c r="F187" s="129">
        <v>0</v>
      </c>
      <c r="G187" s="129">
        <v>0</v>
      </c>
      <c r="H187" s="129">
        <v>0</v>
      </c>
      <c r="I187" s="129">
        <v>0</v>
      </c>
    </row>
    <row r="188" spans="1:9" ht="25.5" x14ac:dyDescent="0.25">
      <c r="A188" s="117">
        <v>329</v>
      </c>
      <c r="B188" s="118"/>
      <c r="C188" s="119"/>
      <c r="D188" s="119" t="s">
        <v>120</v>
      </c>
      <c r="E188" s="120">
        <v>0</v>
      </c>
      <c r="F188" s="121">
        <v>6000</v>
      </c>
      <c r="G188" s="121">
        <v>500</v>
      </c>
      <c r="H188" s="121">
        <v>500</v>
      </c>
      <c r="I188" s="121">
        <v>500</v>
      </c>
    </row>
    <row r="189" spans="1:9" ht="25.5" x14ac:dyDescent="0.25">
      <c r="A189" s="136">
        <v>3299</v>
      </c>
      <c r="B189" s="118"/>
      <c r="C189" s="119"/>
      <c r="D189" s="137" t="s">
        <v>120</v>
      </c>
      <c r="E189" s="138">
        <v>0</v>
      </c>
      <c r="F189" s="129">
        <v>6000</v>
      </c>
      <c r="G189" s="129">
        <v>500</v>
      </c>
      <c r="H189" s="129">
        <v>500</v>
      </c>
      <c r="I189" s="129">
        <v>500</v>
      </c>
    </row>
    <row r="190" spans="1:9" ht="25.5" x14ac:dyDescent="0.25">
      <c r="A190" s="191">
        <v>4</v>
      </c>
      <c r="B190" s="192"/>
      <c r="C190" s="193"/>
      <c r="D190" s="119" t="s">
        <v>71</v>
      </c>
      <c r="E190" s="120">
        <v>0</v>
      </c>
      <c r="F190" s="121">
        <v>0</v>
      </c>
      <c r="G190" s="121">
        <v>0</v>
      </c>
      <c r="H190" s="121">
        <v>0</v>
      </c>
      <c r="I190" s="121">
        <v>0</v>
      </c>
    </row>
    <row r="191" spans="1:9" ht="38.25" x14ac:dyDescent="0.25">
      <c r="A191" s="191">
        <v>42</v>
      </c>
      <c r="B191" s="192"/>
      <c r="C191" s="193"/>
      <c r="D191" s="119" t="s">
        <v>73</v>
      </c>
      <c r="E191" s="120">
        <v>0</v>
      </c>
      <c r="F191" s="121">
        <v>0</v>
      </c>
      <c r="G191" s="121">
        <v>0</v>
      </c>
      <c r="H191" s="121">
        <v>0</v>
      </c>
      <c r="I191" s="121">
        <v>0</v>
      </c>
    </row>
    <row r="192" spans="1:9" x14ac:dyDescent="0.25">
      <c r="A192" s="117">
        <v>422</v>
      </c>
      <c r="B192" s="118"/>
      <c r="C192" s="119"/>
      <c r="D192" s="119" t="s">
        <v>155</v>
      </c>
      <c r="E192" s="120">
        <v>0</v>
      </c>
      <c r="F192" s="121">
        <v>0</v>
      </c>
      <c r="G192" s="121">
        <v>0</v>
      </c>
      <c r="H192" s="121">
        <v>0</v>
      </c>
      <c r="I192" s="121">
        <v>0</v>
      </c>
    </row>
    <row r="193" spans="1:9" x14ac:dyDescent="0.25">
      <c r="A193" s="136">
        <v>4221</v>
      </c>
      <c r="B193" s="118"/>
      <c r="C193" s="119"/>
      <c r="D193" s="137" t="s">
        <v>156</v>
      </c>
      <c r="E193" s="138">
        <v>0</v>
      </c>
      <c r="F193" s="129">
        <v>0</v>
      </c>
      <c r="G193" s="129">
        <v>0</v>
      </c>
      <c r="H193" s="129">
        <v>0</v>
      </c>
      <c r="I193" s="129">
        <v>0</v>
      </c>
    </row>
    <row r="194" spans="1:9" ht="38.25" x14ac:dyDescent="0.25">
      <c r="A194" s="197" t="s">
        <v>125</v>
      </c>
      <c r="B194" s="198"/>
      <c r="C194" s="111"/>
      <c r="D194" s="111" t="s">
        <v>175</v>
      </c>
      <c r="E194" s="112">
        <v>1325742.1499999999</v>
      </c>
      <c r="F194" s="113">
        <v>1594500</v>
      </c>
      <c r="G194" s="113">
        <v>1594500</v>
      </c>
      <c r="H194" s="113">
        <v>1594500</v>
      </c>
      <c r="I194" s="113">
        <v>1594500</v>
      </c>
    </row>
    <row r="195" spans="1:9" ht="25.5" customHeight="1" x14ac:dyDescent="0.25">
      <c r="A195" s="199" t="s">
        <v>171</v>
      </c>
      <c r="B195" s="200"/>
      <c r="C195" s="132"/>
      <c r="D195" s="132" t="s">
        <v>172</v>
      </c>
      <c r="E195" s="134">
        <v>1325742.1499999999</v>
      </c>
      <c r="F195" s="116">
        <v>1594500</v>
      </c>
      <c r="G195" s="116">
        <v>1594500</v>
      </c>
      <c r="H195" s="116">
        <v>1594500</v>
      </c>
      <c r="I195" s="116">
        <v>1594500</v>
      </c>
    </row>
    <row r="196" spans="1:9" x14ac:dyDescent="0.25">
      <c r="A196" s="191">
        <v>3</v>
      </c>
      <c r="B196" s="192"/>
      <c r="C196" s="193"/>
      <c r="D196" s="119" t="s">
        <v>62</v>
      </c>
      <c r="E196" s="120">
        <f>E197+E204</f>
        <v>1325742.1500000001</v>
      </c>
      <c r="F196" s="121">
        <v>1594500</v>
      </c>
      <c r="G196" s="121">
        <f>G197+G204</f>
        <v>1594500</v>
      </c>
      <c r="H196" s="121">
        <v>1594500</v>
      </c>
      <c r="I196" s="121">
        <v>1594500</v>
      </c>
    </row>
    <row r="197" spans="1:9" x14ac:dyDescent="0.25">
      <c r="A197" s="117">
        <v>31</v>
      </c>
      <c r="B197" s="118"/>
      <c r="C197" s="119"/>
      <c r="D197" s="119" t="s">
        <v>63</v>
      </c>
      <c r="E197" s="120">
        <f>E198+E200+E202</f>
        <v>1322163.54</v>
      </c>
      <c r="F197" s="121">
        <v>1592500</v>
      </c>
      <c r="G197" s="121">
        <f>G198+G200+G202</f>
        <v>1592500</v>
      </c>
      <c r="H197" s="121">
        <v>1592500</v>
      </c>
      <c r="I197" s="121">
        <v>1592500</v>
      </c>
    </row>
    <row r="198" spans="1:9" x14ac:dyDescent="0.25">
      <c r="A198" s="117">
        <v>311</v>
      </c>
      <c r="B198" s="118"/>
      <c r="C198" s="119"/>
      <c r="D198" s="119" t="s">
        <v>140</v>
      </c>
      <c r="E198" s="120">
        <v>1103173.72</v>
      </c>
      <c r="F198" s="121">
        <v>1300000</v>
      </c>
      <c r="G198" s="121">
        <v>1300000</v>
      </c>
      <c r="H198" s="121">
        <v>1300000</v>
      </c>
      <c r="I198" s="121">
        <v>1300000</v>
      </c>
    </row>
    <row r="199" spans="1:9" x14ac:dyDescent="0.25">
      <c r="A199" s="124">
        <v>3111</v>
      </c>
      <c r="B199" s="125"/>
      <c r="C199" s="126"/>
      <c r="D199" s="126" t="s">
        <v>141</v>
      </c>
      <c r="E199" s="135">
        <v>1103173.72</v>
      </c>
      <c r="F199" s="129">
        <v>1300000</v>
      </c>
      <c r="G199" s="129">
        <v>1300000</v>
      </c>
      <c r="H199" s="129">
        <v>1300000</v>
      </c>
      <c r="I199" s="129">
        <v>1300000</v>
      </c>
    </row>
    <row r="200" spans="1:9" ht="25.5" x14ac:dyDescent="0.25">
      <c r="A200" s="117">
        <v>312</v>
      </c>
      <c r="B200" s="118"/>
      <c r="C200" s="119"/>
      <c r="D200" s="119" t="s">
        <v>142</v>
      </c>
      <c r="E200" s="120">
        <v>40321.370000000003</v>
      </c>
      <c r="F200" s="121">
        <v>78000</v>
      </c>
      <c r="G200" s="121">
        <v>78000</v>
      </c>
      <c r="H200" s="121">
        <v>78000</v>
      </c>
      <c r="I200" s="121">
        <v>78000</v>
      </c>
    </row>
    <row r="201" spans="1:9" x14ac:dyDescent="0.25">
      <c r="A201" s="124">
        <v>3121</v>
      </c>
      <c r="B201" s="125"/>
      <c r="C201" s="126"/>
      <c r="D201" s="126" t="s">
        <v>142</v>
      </c>
      <c r="E201" s="135">
        <v>40321.370000000003</v>
      </c>
      <c r="F201" s="129">
        <v>78000</v>
      </c>
      <c r="G201" s="129">
        <v>78000</v>
      </c>
      <c r="H201" s="129">
        <v>78000</v>
      </c>
      <c r="I201" s="129">
        <v>78000</v>
      </c>
    </row>
    <row r="202" spans="1:9" x14ac:dyDescent="0.25">
      <c r="A202" s="117">
        <v>313</v>
      </c>
      <c r="B202" s="118"/>
      <c r="C202" s="119"/>
      <c r="D202" s="119" t="s">
        <v>143</v>
      </c>
      <c r="E202" s="120">
        <v>178668.45</v>
      </c>
      <c r="F202" s="121">
        <v>214500</v>
      </c>
      <c r="G202" s="121">
        <v>214500</v>
      </c>
      <c r="H202" s="121">
        <v>214500</v>
      </c>
      <c r="I202" s="121">
        <v>214500</v>
      </c>
    </row>
    <row r="203" spans="1:9" ht="25.5" x14ac:dyDescent="0.25">
      <c r="A203" s="124">
        <v>3132</v>
      </c>
      <c r="B203" s="125"/>
      <c r="C203" s="126"/>
      <c r="D203" s="126" t="s">
        <v>144</v>
      </c>
      <c r="E203" s="135">
        <v>178668.45</v>
      </c>
      <c r="F203" s="129">
        <v>214500</v>
      </c>
      <c r="G203" s="129">
        <v>214500</v>
      </c>
      <c r="H203" s="129">
        <v>214500</v>
      </c>
      <c r="I203" s="129">
        <v>214500</v>
      </c>
    </row>
    <row r="204" spans="1:9" x14ac:dyDescent="0.25">
      <c r="A204" s="117">
        <v>32</v>
      </c>
      <c r="B204" s="118"/>
      <c r="C204" s="119"/>
      <c r="D204" s="119" t="s">
        <v>69</v>
      </c>
      <c r="E204" s="120">
        <f>E205+E207</f>
        <v>3578.6099999999997</v>
      </c>
      <c r="F204" s="121">
        <v>2000</v>
      </c>
      <c r="G204" s="121">
        <v>2000</v>
      </c>
      <c r="H204" s="121">
        <v>2000</v>
      </c>
      <c r="I204" s="121">
        <v>2000</v>
      </c>
    </row>
    <row r="205" spans="1:9" x14ac:dyDescent="0.25">
      <c r="A205" s="117">
        <v>323</v>
      </c>
      <c r="B205" s="118"/>
      <c r="C205" s="119"/>
      <c r="D205" s="119" t="s">
        <v>111</v>
      </c>
      <c r="E205" s="120">
        <v>1590.61</v>
      </c>
      <c r="F205" s="121">
        <v>0</v>
      </c>
      <c r="G205" s="121">
        <v>0</v>
      </c>
      <c r="H205" s="121">
        <v>0</v>
      </c>
      <c r="I205" s="121">
        <v>0</v>
      </c>
    </row>
    <row r="206" spans="1:9" ht="25.5" x14ac:dyDescent="0.25">
      <c r="A206" s="136">
        <v>3231</v>
      </c>
      <c r="B206" s="118"/>
      <c r="C206" s="119"/>
      <c r="D206" s="137" t="s">
        <v>176</v>
      </c>
      <c r="E206" s="138">
        <v>1590.61</v>
      </c>
      <c r="F206" s="129">
        <v>0</v>
      </c>
      <c r="G206" s="129">
        <v>0</v>
      </c>
      <c r="H206" s="129">
        <v>0</v>
      </c>
      <c r="I206" s="129">
        <v>0</v>
      </c>
    </row>
    <row r="207" spans="1:9" ht="25.5" x14ac:dyDescent="0.25">
      <c r="A207" s="117">
        <v>329</v>
      </c>
      <c r="B207" s="118"/>
      <c r="C207" s="119"/>
      <c r="D207" s="119" t="s">
        <v>120</v>
      </c>
      <c r="E207" s="120">
        <v>1988</v>
      </c>
      <c r="F207" s="121">
        <v>2000</v>
      </c>
      <c r="G207" s="121">
        <v>2000</v>
      </c>
      <c r="H207" s="121">
        <v>2000</v>
      </c>
      <c r="I207" s="121">
        <v>2000</v>
      </c>
    </row>
    <row r="208" spans="1:9" x14ac:dyDescent="0.25">
      <c r="A208" s="124">
        <v>3295</v>
      </c>
      <c r="B208" s="118"/>
      <c r="C208" s="119"/>
      <c r="D208" s="143" t="s">
        <v>177</v>
      </c>
      <c r="E208" s="144">
        <v>1988</v>
      </c>
      <c r="F208" s="129">
        <v>2000</v>
      </c>
      <c r="G208" s="129">
        <v>2000</v>
      </c>
      <c r="H208" s="129">
        <v>2000</v>
      </c>
      <c r="I208" s="129">
        <v>2000</v>
      </c>
    </row>
    <row r="209" spans="1:9" ht="25.5" x14ac:dyDescent="0.25">
      <c r="A209" s="219" t="s">
        <v>178</v>
      </c>
      <c r="B209" s="220"/>
      <c r="C209" s="111"/>
      <c r="D209" s="111" t="s">
        <v>179</v>
      </c>
      <c r="E209" s="112">
        <v>100.88</v>
      </c>
      <c r="F209" s="113">
        <v>100</v>
      </c>
      <c r="G209" s="113">
        <v>100</v>
      </c>
      <c r="H209" s="113">
        <v>100</v>
      </c>
      <c r="I209" s="113">
        <v>100</v>
      </c>
    </row>
    <row r="210" spans="1:9" x14ac:dyDescent="0.25">
      <c r="A210" s="117">
        <v>3</v>
      </c>
      <c r="B210" s="118"/>
      <c r="C210" s="119"/>
      <c r="D210" s="119" t="s">
        <v>62</v>
      </c>
      <c r="E210" s="120">
        <v>100.88</v>
      </c>
      <c r="F210" s="121">
        <v>100</v>
      </c>
      <c r="G210" s="121">
        <v>100</v>
      </c>
      <c r="H210" s="121">
        <v>100</v>
      </c>
      <c r="I210" s="121">
        <v>100</v>
      </c>
    </row>
    <row r="211" spans="1:9" x14ac:dyDescent="0.25">
      <c r="A211" s="117">
        <v>32</v>
      </c>
      <c r="B211" s="118"/>
      <c r="C211" s="119"/>
      <c r="D211" s="119" t="s">
        <v>69</v>
      </c>
      <c r="E211" s="120">
        <v>100.88</v>
      </c>
      <c r="F211" s="121">
        <v>100</v>
      </c>
      <c r="G211" s="121">
        <v>100</v>
      </c>
      <c r="H211" s="121">
        <v>100</v>
      </c>
      <c r="I211" s="121">
        <v>100</v>
      </c>
    </row>
    <row r="212" spans="1:9" ht="25.5" x14ac:dyDescent="0.25">
      <c r="A212" s="117">
        <v>329</v>
      </c>
      <c r="B212" s="118"/>
      <c r="C212" s="119"/>
      <c r="D212" s="119" t="s">
        <v>120</v>
      </c>
      <c r="E212" s="120">
        <v>100.88</v>
      </c>
      <c r="F212" s="121">
        <v>100</v>
      </c>
      <c r="G212" s="121">
        <v>100</v>
      </c>
      <c r="H212" s="121">
        <v>100</v>
      </c>
      <c r="I212" s="121">
        <v>100</v>
      </c>
    </row>
    <row r="213" spans="1:9" ht="25.5" x14ac:dyDescent="0.25">
      <c r="A213" s="136">
        <v>3299</v>
      </c>
      <c r="B213" s="145"/>
      <c r="C213" s="119"/>
      <c r="D213" s="137" t="s">
        <v>120</v>
      </c>
      <c r="E213" s="138">
        <v>100.88</v>
      </c>
      <c r="F213" s="129">
        <v>100</v>
      </c>
      <c r="G213" s="129">
        <v>100</v>
      </c>
      <c r="H213" s="129">
        <v>100</v>
      </c>
      <c r="I213" s="129">
        <v>100</v>
      </c>
    </row>
    <row r="214" spans="1:9" ht="25.5" customHeight="1" x14ac:dyDescent="0.25">
      <c r="A214" s="197" t="s">
        <v>180</v>
      </c>
      <c r="B214" s="198"/>
      <c r="C214" s="111"/>
      <c r="D214" s="111" t="s">
        <v>181</v>
      </c>
      <c r="E214" s="112">
        <v>6655.4</v>
      </c>
      <c r="F214" s="113">
        <v>0</v>
      </c>
      <c r="G214" s="113">
        <v>0</v>
      </c>
      <c r="H214" s="113">
        <v>0</v>
      </c>
      <c r="I214" s="113">
        <v>0</v>
      </c>
    </row>
    <row r="215" spans="1:9" ht="24.75" customHeight="1" x14ac:dyDescent="0.25">
      <c r="A215" s="199" t="s">
        <v>171</v>
      </c>
      <c r="B215" s="200"/>
      <c r="C215" s="132"/>
      <c r="D215" s="132" t="s">
        <v>172</v>
      </c>
      <c r="E215" s="134">
        <v>6655.4</v>
      </c>
      <c r="F215" s="116">
        <v>0</v>
      </c>
      <c r="G215" s="116">
        <v>0</v>
      </c>
      <c r="H215" s="116">
        <v>0</v>
      </c>
      <c r="I215" s="116">
        <v>0</v>
      </c>
    </row>
    <row r="216" spans="1:9" x14ac:dyDescent="0.25">
      <c r="A216" s="117">
        <v>3</v>
      </c>
      <c r="B216" s="118"/>
      <c r="C216" s="119"/>
      <c r="D216" s="119" t="s">
        <v>62</v>
      </c>
      <c r="E216" s="120">
        <v>6655.4</v>
      </c>
      <c r="F216" s="15">
        <v>0</v>
      </c>
      <c r="G216" s="15">
        <v>0</v>
      </c>
      <c r="H216" s="15">
        <v>0</v>
      </c>
      <c r="I216" s="15">
        <v>0</v>
      </c>
    </row>
    <row r="217" spans="1:9" x14ac:dyDescent="0.25">
      <c r="A217" s="117">
        <v>32</v>
      </c>
      <c r="B217" s="118"/>
      <c r="C217" s="119"/>
      <c r="D217" s="119" t="s">
        <v>69</v>
      </c>
      <c r="E217" s="120">
        <v>6655.4</v>
      </c>
      <c r="F217" s="15">
        <v>0</v>
      </c>
      <c r="G217" s="15">
        <v>0</v>
      </c>
      <c r="H217" s="15">
        <v>0</v>
      </c>
      <c r="I217" s="15">
        <v>0</v>
      </c>
    </row>
    <row r="218" spans="1:9" ht="25.5" x14ac:dyDescent="0.25">
      <c r="A218" s="117">
        <v>321</v>
      </c>
      <c r="B218" s="118"/>
      <c r="C218" s="119"/>
      <c r="D218" s="119" t="s">
        <v>102</v>
      </c>
      <c r="E218" s="120">
        <v>6655.4</v>
      </c>
      <c r="F218" s="15">
        <v>0</v>
      </c>
      <c r="G218" s="15">
        <v>0</v>
      </c>
      <c r="H218" s="15">
        <v>0</v>
      </c>
      <c r="I218" s="15">
        <v>0</v>
      </c>
    </row>
    <row r="219" spans="1:9" ht="25.5" x14ac:dyDescent="0.25">
      <c r="A219" s="136">
        <v>3213</v>
      </c>
      <c r="B219" s="118"/>
      <c r="C219" s="119"/>
      <c r="D219" s="137" t="s">
        <v>105</v>
      </c>
      <c r="E219" s="138">
        <v>6655.4</v>
      </c>
      <c r="F219" s="146">
        <v>0</v>
      </c>
      <c r="G219" s="146">
        <v>0</v>
      </c>
      <c r="H219" s="146">
        <v>0</v>
      </c>
      <c r="I219" s="146">
        <v>0</v>
      </c>
    </row>
    <row r="220" spans="1:9" ht="63.75" x14ac:dyDescent="0.25">
      <c r="A220" s="197" t="s">
        <v>182</v>
      </c>
      <c r="B220" s="198"/>
      <c r="C220" s="111"/>
      <c r="D220" s="111" t="s">
        <v>183</v>
      </c>
      <c r="E220" s="112">
        <v>0</v>
      </c>
      <c r="F220" s="113">
        <v>1252.02</v>
      </c>
      <c r="G220" s="113">
        <v>0</v>
      </c>
      <c r="H220" s="113">
        <v>0</v>
      </c>
      <c r="I220" s="113">
        <v>0</v>
      </c>
    </row>
    <row r="221" spans="1:9" ht="24.75" customHeight="1" x14ac:dyDescent="0.25">
      <c r="A221" s="199" t="s">
        <v>171</v>
      </c>
      <c r="B221" s="200"/>
      <c r="C221" s="132"/>
      <c r="D221" s="132" t="s">
        <v>172</v>
      </c>
      <c r="E221" s="134">
        <v>0</v>
      </c>
      <c r="F221" s="116">
        <v>1252.02</v>
      </c>
      <c r="G221" s="116">
        <v>0</v>
      </c>
      <c r="H221" s="116">
        <v>0</v>
      </c>
      <c r="I221" s="116">
        <v>0</v>
      </c>
    </row>
    <row r="222" spans="1:9" x14ac:dyDescent="0.25">
      <c r="A222" s="117">
        <v>38</v>
      </c>
      <c r="B222" s="118"/>
      <c r="C222" s="119"/>
      <c r="D222" s="119" t="s">
        <v>184</v>
      </c>
      <c r="E222" s="120">
        <v>0</v>
      </c>
      <c r="F222" s="15">
        <v>1252.02</v>
      </c>
      <c r="G222" s="15">
        <v>0</v>
      </c>
      <c r="H222" s="15">
        <v>0</v>
      </c>
      <c r="I222" s="15">
        <v>0</v>
      </c>
    </row>
    <row r="223" spans="1:9" x14ac:dyDescent="0.25">
      <c r="A223" s="136">
        <v>3812</v>
      </c>
      <c r="B223" s="145"/>
      <c r="C223" s="119"/>
      <c r="D223" s="137" t="s">
        <v>185</v>
      </c>
      <c r="E223" s="138">
        <v>0</v>
      </c>
      <c r="F223" s="146">
        <v>1252.02</v>
      </c>
      <c r="G223" s="146">
        <v>0</v>
      </c>
      <c r="H223" s="146">
        <v>0</v>
      </c>
      <c r="I223" s="146">
        <v>0</v>
      </c>
    </row>
  </sheetData>
  <mergeCells count="87">
    <mergeCell ref="A214:B214"/>
    <mergeCell ref="A215:B215"/>
    <mergeCell ref="A220:B220"/>
    <mergeCell ref="A221:B221"/>
    <mergeCell ref="A190:C190"/>
    <mergeCell ref="A191:C191"/>
    <mergeCell ref="A194:B194"/>
    <mergeCell ref="A195:B195"/>
    <mergeCell ref="A196:C196"/>
    <mergeCell ref="A209:B209"/>
    <mergeCell ref="A183:C183"/>
    <mergeCell ref="A133:C133"/>
    <mergeCell ref="A134:C134"/>
    <mergeCell ref="A161:C161"/>
    <mergeCell ref="A162:C162"/>
    <mergeCell ref="A165:B165"/>
    <mergeCell ref="A166:C166"/>
    <mergeCell ref="A167:C167"/>
    <mergeCell ref="A175:C175"/>
    <mergeCell ref="A176:C176"/>
    <mergeCell ref="A181:B181"/>
    <mergeCell ref="A182:C182"/>
    <mergeCell ref="A132:B132"/>
    <mergeCell ref="A107:B107"/>
    <mergeCell ref="A108:B108"/>
    <mergeCell ref="A109:C109"/>
    <mergeCell ref="A110:C110"/>
    <mergeCell ref="A125:B125"/>
    <mergeCell ref="A126:B126"/>
    <mergeCell ref="A113:B113"/>
    <mergeCell ref="A114:B114"/>
    <mergeCell ref="A115:C115"/>
    <mergeCell ref="A116:C116"/>
    <mergeCell ref="A127:B127"/>
    <mergeCell ref="A128:C128"/>
    <mergeCell ref="A129:C129"/>
    <mergeCell ref="A130:B130"/>
    <mergeCell ref="A131:B131"/>
    <mergeCell ref="A57:C57"/>
    <mergeCell ref="A58:C58"/>
    <mergeCell ref="A71:C71"/>
    <mergeCell ref="A106:B106"/>
    <mergeCell ref="A74:C74"/>
    <mergeCell ref="A75:C75"/>
    <mergeCell ref="A80:C80"/>
    <mergeCell ref="A81:B81"/>
    <mergeCell ref="A82:C82"/>
    <mergeCell ref="A92:C92"/>
    <mergeCell ref="A94:B94"/>
    <mergeCell ref="A95:C95"/>
    <mergeCell ref="A104:C104"/>
    <mergeCell ref="A62:C62"/>
    <mergeCell ref="A63:C63"/>
    <mergeCell ref="A64:C64"/>
    <mergeCell ref="A49:C49"/>
    <mergeCell ref="A51:C51"/>
    <mergeCell ref="A52:C52"/>
    <mergeCell ref="A55:C55"/>
    <mergeCell ref="A56:C56"/>
    <mergeCell ref="A1:G1"/>
    <mergeCell ref="A3:G3"/>
    <mergeCell ref="A5:C5"/>
    <mergeCell ref="A7:C7"/>
    <mergeCell ref="A8:C8"/>
    <mergeCell ref="A9:C9"/>
    <mergeCell ref="A53:C53"/>
    <mergeCell ref="A68:C68"/>
    <mergeCell ref="A69:C69"/>
    <mergeCell ref="A70:C70"/>
    <mergeCell ref="A50:C50"/>
    <mergeCell ref="A10:C10"/>
    <mergeCell ref="A11:C11"/>
    <mergeCell ref="A37:B37"/>
    <mergeCell ref="A38:B38"/>
    <mergeCell ref="A39:C39"/>
    <mergeCell ref="A40:C40"/>
    <mergeCell ref="A45:C45"/>
    <mergeCell ref="A46:C46"/>
    <mergeCell ref="A47:C47"/>
    <mergeCell ref="A48:C48"/>
    <mergeCell ref="A121:C121"/>
    <mergeCell ref="A122:C122"/>
    <mergeCell ref="A65:C65"/>
    <mergeCell ref="A66:C66"/>
    <mergeCell ref="A67:C67"/>
    <mergeCell ref="A119:B119"/>
    <mergeCell ref="A120:B1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RAČUN PRIHODA I RASHODA</vt:lpstr>
      <vt:lpstr>PRIHODI I RASHODI PO IZVORIMA</vt:lpstr>
      <vt:lpstr>RASHODI PREMA FUNKCIJSKOJ KLAS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Ivan Štefančić</cp:lastModifiedBy>
  <cp:lastPrinted>2025-10-15T09:11:57Z</cp:lastPrinted>
  <dcterms:created xsi:type="dcterms:W3CDTF">2015-06-05T18:19:34Z</dcterms:created>
  <dcterms:modified xsi:type="dcterms:W3CDTF">2025-10-22T07:13:15Z</dcterms:modified>
</cp:coreProperties>
</file>