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DDEFA31-EA85-4D11-AA16-C1AC49DC8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Račun prihoda i rashoda" sheetId="2" r:id="rId2"/>
    <sheet name="Prihodi i rashodi po izvorima" sheetId="3" r:id="rId3"/>
    <sheet name="Rashodi prema funkcijskoj klas." sheetId="4" r:id="rId4"/>
    <sheet name="Posebni di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32" i="2"/>
  <c r="H33" i="2"/>
  <c r="H40" i="2"/>
  <c r="H20" i="2"/>
  <c r="H12" i="2" s="1"/>
  <c r="E32" i="3"/>
  <c r="E31" i="3"/>
  <c r="H6" i="5"/>
  <c r="H7" i="5"/>
  <c r="H10" i="5"/>
  <c r="H11" i="5"/>
  <c r="H12" i="5"/>
  <c r="H17" i="5"/>
  <c r="H21" i="5"/>
  <c r="H45" i="5"/>
  <c r="H142" i="5"/>
  <c r="H144" i="5"/>
  <c r="H147" i="5"/>
  <c r="H151" i="5"/>
  <c r="H158" i="5"/>
  <c r="H209" i="5"/>
  <c r="H208" i="5" s="1"/>
  <c r="J183" i="5"/>
  <c r="I183" i="5"/>
  <c r="G183" i="5"/>
  <c r="F183" i="5"/>
  <c r="E183" i="5"/>
  <c r="H146" i="5" l="1"/>
  <c r="F216" i="5"/>
  <c r="J209" i="5"/>
  <c r="J208" i="5" s="1"/>
  <c r="I209" i="5"/>
  <c r="I208" i="5" s="1"/>
  <c r="G209" i="5"/>
  <c r="G208" i="5" s="1"/>
  <c r="F209" i="5"/>
  <c r="F208" i="5"/>
  <c r="J167" i="5"/>
  <c r="I167" i="5"/>
  <c r="G167" i="5"/>
  <c r="F167" i="5"/>
  <c r="J158" i="5"/>
  <c r="I158" i="5"/>
  <c r="G158" i="5"/>
  <c r="F158" i="5"/>
  <c r="E158" i="5"/>
  <c r="J151" i="5"/>
  <c r="I151" i="5"/>
  <c r="G151" i="5"/>
  <c r="F151" i="5"/>
  <c r="E151" i="5"/>
  <c r="J147" i="5"/>
  <c r="I147" i="5"/>
  <c r="G147" i="5"/>
  <c r="F147" i="5"/>
  <c r="J144" i="5"/>
  <c r="I144" i="5"/>
  <c r="G144" i="5"/>
  <c r="F144" i="5"/>
  <c r="J142" i="5"/>
  <c r="I142" i="5"/>
  <c r="G142" i="5"/>
  <c r="F142" i="5"/>
  <c r="F118" i="5"/>
  <c r="E59" i="5"/>
  <c r="F40" i="5"/>
  <c r="J30" i="5"/>
  <c r="I30" i="5"/>
  <c r="G30" i="5"/>
  <c r="F30" i="5"/>
  <c r="E30" i="5"/>
  <c r="J21" i="5"/>
  <c r="I21" i="5"/>
  <c r="G21" i="5"/>
  <c r="F21" i="5"/>
  <c r="E21" i="5"/>
  <c r="E18" i="5"/>
  <c r="E17" i="5" s="1"/>
  <c r="J17" i="5"/>
  <c r="I17" i="5"/>
  <c r="G17" i="5"/>
  <c r="F17" i="5"/>
  <c r="E14" i="5"/>
  <c r="E12" i="5" s="1"/>
  <c r="J12" i="5"/>
  <c r="I12" i="5"/>
  <c r="G12" i="5"/>
  <c r="F12" i="5"/>
  <c r="E10" i="5"/>
  <c r="J7" i="5"/>
  <c r="I7" i="5"/>
  <c r="G7" i="5"/>
  <c r="F7" i="5"/>
  <c r="B12" i="3"/>
  <c r="B14" i="3" s="1"/>
  <c r="B13" i="3"/>
  <c r="B18" i="3"/>
  <c r="B22" i="3"/>
  <c r="B26" i="3"/>
  <c r="B31" i="3"/>
  <c r="D31" i="3"/>
  <c r="F31" i="3"/>
  <c r="G31" i="3"/>
  <c r="B32" i="3"/>
  <c r="D32" i="3"/>
  <c r="F32" i="3"/>
  <c r="G32" i="3"/>
  <c r="B33" i="3"/>
  <c r="B37" i="3"/>
  <c r="J42" i="2"/>
  <c r="I42" i="2"/>
  <c r="G42" i="2"/>
  <c r="J41" i="2"/>
  <c r="J40" i="2" s="1"/>
  <c r="I41" i="2"/>
  <c r="I40" i="2" s="1"/>
  <c r="G41" i="2"/>
  <c r="E41" i="2"/>
  <c r="F40" i="2"/>
  <c r="J38" i="2"/>
  <c r="J34" i="2" s="1"/>
  <c r="I38" i="2"/>
  <c r="I34" i="2" s="1"/>
  <c r="G38" i="2"/>
  <c r="G34" i="2" s="1"/>
  <c r="F34" i="2"/>
  <c r="E32" i="2"/>
  <c r="E24" i="2"/>
  <c r="E12" i="2" s="1"/>
  <c r="E21" i="2"/>
  <c r="J20" i="2"/>
  <c r="J12" i="2" s="1"/>
  <c r="I20" i="2"/>
  <c r="I12" i="2" s="1"/>
  <c r="G20" i="2"/>
  <c r="G12" i="2" s="1"/>
  <c r="G40" i="2" l="1"/>
  <c r="G33" i="2" s="1"/>
  <c r="G32" i="2" s="1"/>
  <c r="I33" i="2"/>
  <c r="I32" i="2" s="1"/>
  <c r="J33" i="2"/>
  <c r="J32" i="2" s="1"/>
  <c r="F33" i="2"/>
  <c r="G6" i="5"/>
  <c r="I6" i="5"/>
  <c r="G11" i="5"/>
  <c r="G10" i="5" s="1"/>
  <c r="J11" i="5"/>
  <c r="J10" i="5" s="1"/>
  <c r="I11" i="5"/>
  <c r="I10" i="5" s="1"/>
  <c r="F11" i="5"/>
  <c r="F10" i="5" s="1"/>
  <c r="G146" i="5"/>
  <c r="I146" i="5"/>
  <c r="J146" i="5"/>
  <c r="F146" i="5"/>
  <c r="J6" i="5"/>
  <c r="E25" i="2"/>
  <c r="H37" i="1"/>
  <c r="K34" i="1" s="1"/>
  <c r="K37" i="1" s="1"/>
  <c r="F37" i="1"/>
  <c r="H34" i="1"/>
  <c r="K21" i="1"/>
  <c r="K22" i="1" s="1"/>
  <c r="K28" i="1" s="1"/>
  <c r="K29" i="1" s="1"/>
  <c r="H21" i="1"/>
  <c r="H22" i="1" s="1"/>
  <c r="H28" i="1" s="1"/>
  <c r="H29" i="1" s="1"/>
  <c r="F14" i="1"/>
  <c r="F22" i="1" s="1"/>
  <c r="F28" i="1" s="1"/>
  <c r="F29" i="1" s="1"/>
  <c r="K12" i="1"/>
  <c r="J12" i="1"/>
  <c r="H12" i="1"/>
  <c r="G12" i="1"/>
  <c r="G11" i="1"/>
</calcChain>
</file>

<file path=xl/sharedStrings.xml><?xml version="1.0" encoding="utf-8"?>
<sst xmlns="http://schemas.openxmlformats.org/spreadsheetml/2006/main" count="489" uniqueCount="209">
  <si>
    <t>I. OPĆI DIO</t>
  </si>
  <si>
    <t>A) SAŽETAK RAČUNA PRIHODA I RASHODA</t>
  </si>
  <si>
    <t>Izvršenje 2023.</t>
  </si>
  <si>
    <t>Tekući plan 2024.</t>
  </si>
  <si>
    <t>Plan 2025.</t>
  </si>
  <si>
    <t>Projekcija 2026.</t>
  </si>
  <si>
    <t>Projekcija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</si>
  <si>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</si>
  <si>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</si>
  <si>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</si>
  <si>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</si>
  <si>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</si>
  <si>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</si>
  <si>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</si>
  <si>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</si>
  <si>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</si>
  <si>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</si>
  <si>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</si>
  <si>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</si>
  <si>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</si>
  <si>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</si>
  <si>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</si>
  <si>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</si>
  <si>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</si>
  <si>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</si>
  <si>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</si>
  <si>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gvg</t>
  </si>
  <si>
    <t>GIMNAZIJA VELIKA GORICA</t>
  </si>
  <si>
    <t>Ulica kralja Stjepana Tomaševića 21</t>
  </si>
  <si>
    <t>10410  Velika Gorica</t>
  </si>
  <si>
    <t>Tel/fax: 01/6221-370</t>
  </si>
  <si>
    <t xml:space="preserve">E-mail voditelja računovodstva: ivan.stefancic@skole.hr </t>
  </si>
  <si>
    <t>E-mail škole: ured@gimnazija-velika-gorica.skole.hr</t>
  </si>
  <si>
    <t xml:space="preserve">A. RAČUN PRIHODA I RASHODA </t>
  </si>
  <si>
    <t>PRIHODI I RASHODI PREMA EKONOMSKOJ KLASIFIKACIJI</t>
  </si>
  <si>
    <t>PRIHODI POSLOVANJA</t>
  </si>
  <si>
    <t>Razred</t>
  </si>
  <si>
    <t>Skupina</t>
  </si>
  <si>
    <t>Izvor</t>
  </si>
  <si>
    <t>Naziv prihoda</t>
  </si>
  <si>
    <t>Prihodi od poslovanja</t>
  </si>
  <si>
    <t>Pomoći iz inozemstva i od subjekata unutar općeg proračuna</t>
  </si>
  <si>
    <t>5.L.</t>
  </si>
  <si>
    <t>Tekuće pomoći proračunskim korisnicima iz proračuna koji im nije nadležan</t>
  </si>
  <si>
    <t>5.T.</t>
  </si>
  <si>
    <t>Tekuće pomoći temeljem prijenosa EU sredstava</t>
  </si>
  <si>
    <t>Prihodi od imovine</t>
  </si>
  <si>
    <t>3.4.</t>
  </si>
  <si>
    <t>Kamate na oročena sredstva i depozite</t>
  </si>
  <si>
    <t>Prihodi od upravnih i administrativnih pristojbi, pristojbi po posebnim propisima i naknada</t>
  </si>
  <si>
    <t>4.M.</t>
  </si>
  <si>
    <t>Ostali nespomenuti prihodi</t>
  </si>
  <si>
    <t>Prihodi od prodaje proizvoda i roba, te pruženih usluga, prihodi od donacija, te povrati po protestiranim jamstvima</t>
  </si>
  <si>
    <t>Prihodi od pruženih usluga</t>
  </si>
  <si>
    <t>6.4.</t>
  </si>
  <si>
    <t>Tekuće donacije</t>
  </si>
  <si>
    <t>Kapitalne donacije</t>
  </si>
  <si>
    <t>Prihodi iz nadležnog proračuna i od HZZO-a temeljem ugovornih obveza</t>
  </si>
  <si>
    <t>1.1.</t>
  </si>
  <si>
    <t>Prihodi iz nadležnog proračuna za financiranje rashoda poslovanja</t>
  </si>
  <si>
    <t>1.2.</t>
  </si>
  <si>
    <t>Prihodi iz nadležnog proračuna za financiranje rashoda za nabavu nefinancijske imovine</t>
  </si>
  <si>
    <t>RASHODI POSLOVANJA</t>
  </si>
  <si>
    <t>Naziv rashoda</t>
  </si>
  <si>
    <t>3+4</t>
  </si>
  <si>
    <t>Ukupno rashodi</t>
  </si>
  <si>
    <t>Rashodi poslovanja</t>
  </si>
  <si>
    <t>Rashodi za zaposlene</t>
  </si>
  <si>
    <t>Opći prihodi i primici</t>
  </si>
  <si>
    <t>Vlastiti izvori</t>
  </si>
  <si>
    <t>Prihodi za posebne namjene</t>
  </si>
  <si>
    <t>Pomoći</t>
  </si>
  <si>
    <t>Donacije</t>
  </si>
  <si>
    <t>Materijalni rashodi</t>
  </si>
  <si>
    <t>Financijski rashodi</t>
  </si>
  <si>
    <t>Rashodi za nabavu nefinancijske imovine</t>
  </si>
  <si>
    <t>Rashodi za nabavu neproizvedene dugotrajne imovine</t>
  </si>
  <si>
    <t>Rashodi za nabavu proizvedene dugotrajne imovine</t>
  </si>
  <si>
    <t>PRIHODI I RASHODI PREMA IZVORIMA FINANCIRANJA</t>
  </si>
  <si>
    <t>Brojčana oznaka i naziv</t>
  </si>
  <si>
    <t>1.1. OPĆI PRIHODI I PRIMICI</t>
  </si>
  <si>
    <t>PRIHODI</t>
  </si>
  <si>
    <t>RASHODI</t>
  </si>
  <si>
    <t>RAZLIKA</t>
  </si>
  <si>
    <t>3.4. VLASTITI PRIHODI - SŠ</t>
  </si>
  <si>
    <t>6.4. DONACIJE - SŠ</t>
  </si>
  <si>
    <t>5.L. POMOĆI - SŠ</t>
  </si>
  <si>
    <t>4.M. PRIHODI ZA POSEBNE NAMJENE - SŠ</t>
  </si>
  <si>
    <t>UKUPNO PRIHODI</t>
  </si>
  <si>
    <t>UKUPNO RASHODI</t>
  </si>
  <si>
    <t>PRENESENI MANJAK PRIHODA</t>
  </si>
  <si>
    <t>VIŠAK PRIHODA 2020.</t>
  </si>
  <si>
    <t>VIŠAK PRIHODA 2021.</t>
  </si>
  <si>
    <t>VIŠAK PRIHODA 2022.</t>
  </si>
  <si>
    <t>UKUPNI VIŠAK PRIHODA 2023.</t>
  </si>
  <si>
    <t>RASHODI PREMA FUNKCIJSKOJ KLASIFIKACIJI</t>
  </si>
  <si>
    <t>BROJČANA OZNAKA I NAZIV</t>
  </si>
  <si>
    <t>UKUPNI RASHODI</t>
  </si>
  <si>
    <t>09 Obrazovanje</t>
  </si>
  <si>
    <t>092 Srednjoškolsko obrazovanje</t>
  </si>
  <si>
    <t>096 Dodatne usluge u obrazovanju</t>
  </si>
  <si>
    <t>097 Istraživanje i razvoj obrazovanja</t>
  </si>
  <si>
    <t>098 Usluge obrazovanja koje nisu drugdje svrstane</t>
  </si>
  <si>
    <t>II. POSEBNI DIO</t>
  </si>
  <si>
    <t>Šifra</t>
  </si>
  <si>
    <t xml:space="preserve">Naziv </t>
  </si>
  <si>
    <t>PROGRAM 1003</t>
  </si>
  <si>
    <t>MINIMALNI STANDARD U SREDNJEM ŠKOLSTVU- MATERIJALNI I FINANCIJSKI RASHODI</t>
  </si>
  <si>
    <t>Aktivnost A100001</t>
  </si>
  <si>
    <t>Izvor financiranja 1.1.</t>
  </si>
  <si>
    <t>OPĆI PRIHODI I PRIMICI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</si>
  <si>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</si>
  <si>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</si>
  <si>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</si>
  <si>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</si>
  <si>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</si>
  <si>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</si>
  <si>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</si>
  <si>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</si>
  <si>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</si>
  <si>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</si>
  <si>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</si>
  <si>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</si>
  <si>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</si>
  <si>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</si>
  <si>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</si>
  <si>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</si>
  <si>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</si>
  <si>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</si>
  <si>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</si>
  <si>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Reprezentacija</t>
  </si>
  <si>
    <t>Članarine i norme</t>
  </si>
  <si>
    <t>Ostali financijski rashodi</t>
  </si>
  <si>
    <t>Bankarske usluge i usluge platnog prometa</t>
  </si>
  <si>
    <t>Aktivnost A100002</t>
  </si>
  <si>
    <t>TEKUĆE INVESTICIJSKO ODRŽAVANJE-minimalni standard</t>
  </si>
  <si>
    <t>Materijal i dijelovi za tekuće i investicijsko održavanje</t>
  </si>
  <si>
    <t>Usluge tekućeg i investicijskog održavanja</t>
  </si>
  <si>
    <t>PROGRAM 1001</t>
  </si>
  <si>
    <t>Tekući projekt T100002</t>
  </si>
  <si>
    <t>ŽUPANIJSKA STRUČNA VIJEĆA</t>
  </si>
  <si>
    <t>Izvor financiranja 1.1</t>
  </si>
  <si>
    <t>Pomoći dane u inozemstvo i unutar općeg proračuna</t>
  </si>
  <si>
    <t>Pomoći proračunskim korisnicima drugih proračuna</t>
  </si>
  <si>
    <t>Tekuće pomoći proračunskim korisnicima drugih proračuna</t>
  </si>
  <si>
    <t xml:space="preserve">Tekući projekt T100003 </t>
  </si>
  <si>
    <t>NATJECANJA</t>
  </si>
  <si>
    <t>Naknade za rad predstavničkih i izvršnih tijela,povjerenstava i slično</t>
  </si>
  <si>
    <t>Tekući projekt T100031</t>
  </si>
  <si>
    <t>PRSTEN POTPORE V.</t>
  </si>
  <si>
    <t>Plaće( Bruto)</t>
  </si>
  <si>
    <t>Plaće za redovan rad</t>
  </si>
  <si>
    <t>Ostali rashodi za zaposlene</t>
  </si>
  <si>
    <t>Doprinosi na plaće</t>
  </si>
  <si>
    <t>Doprinosi za obvezno zdravstveno osiguranje</t>
  </si>
  <si>
    <t>Izvor 5.T.</t>
  </si>
  <si>
    <t>MINISTARSTVO ZNANOSTI, OBRAZOVANJA I SPORTA-EFS-III</t>
  </si>
  <si>
    <t>Tekući projekt T100041</t>
  </si>
  <si>
    <t>E-TEHNIČAR</t>
  </si>
  <si>
    <t>Tekući projekt T100054</t>
  </si>
  <si>
    <t>PRSTEN POTPORE VI.</t>
  </si>
  <si>
    <t xml:space="preserve">  Izvor financiranja 1.1.</t>
  </si>
  <si>
    <t>Izvor financiranja 5.T.</t>
  </si>
  <si>
    <t>MINISTARSTVO ZNANOSTI, OBRAZOVANJA I SPORTA- EFS-III</t>
  </si>
  <si>
    <t>Tekući projekt T100058</t>
  </si>
  <si>
    <t>PRSTEN POTPORE VII / VIII</t>
  </si>
  <si>
    <t>PROGRAM 1002</t>
  </si>
  <si>
    <t xml:space="preserve">KAPITALNO ULAGANJE </t>
  </si>
  <si>
    <t>Tekući projekt 100001</t>
  </si>
  <si>
    <t>OPREMA ŠKOLA</t>
  </si>
  <si>
    <t>Postrojenja i oprema</t>
  </si>
  <si>
    <t>Uredska oprema i namještaj</t>
  </si>
  <si>
    <t>Knjige, umjetnička djela i ostale izložbene vrijednosti</t>
  </si>
  <si>
    <t>Knjige</t>
  </si>
  <si>
    <t>TEKUĆE INVESTICIJSKO ODRŽAVANJE</t>
  </si>
  <si>
    <t>TEKUĆE I INVESTICIJSKO ODRŽAVANJE U ŠKOLSTVU</t>
  </si>
  <si>
    <t>Tekuće i investicijsko održavanje</t>
  </si>
  <si>
    <t>PROGRAM SREDNJIH ŠKOLA IZVAN ŽUPANIJSKOG PRORAČUNA</t>
  </si>
  <si>
    <t>Izvor financiranja 3.4.</t>
  </si>
  <si>
    <t>VLASTITI PRIHODI SŠ</t>
  </si>
  <si>
    <t>Materijal i sirovine</t>
  </si>
  <si>
    <t>Energija</t>
  </si>
  <si>
    <t>Službena,radna i zaštitna odjeća i obuća</t>
  </si>
  <si>
    <t xml:space="preserve">Usluge telefona, pošte, prijevoza </t>
  </si>
  <si>
    <t>Intelektualne usluge</t>
  </si>
  <si>
    <t>Obveze za bankarske usluge i usluge platnog prometa</t>
  </si>
  <si>
    <t>Izvor financiranja 5.L.</t>
  </si>
  <si>
    <t>POMOĆI- SŠ</t>
  </si>
  <si>
    <t>Izvor financiranja 6.4.</t>
  </si>
  <si>
    <t>DONACIJE- SŠ</t>
  </si>
  <si>
    <t>ADMINISTRATIVNO, TEHNIČKO I STRUČNO OSOBLJE</t>
  </si>
  <si>
    <t>Usluge telefona, pošte, prijevoza ( aplikacija ETUR)</t>
  </si>
  <si>
    <t>Pristojbe i naknade</t>
  </si>
  <si>
    <t>Izvor financiranja 4.M.</t>
  </si>
  <si>
    <t>PRIHODI ZA POSEBNE NAMJENE-SŠ</t>
  </si>
  <si>
    <t>Tekući projekt T100018</t>
  </si>
  <si>
    <t>PROGRAM ERASMUS</t>
  </si>
  <si>
    <t>Tekući projekt T100023</t>
  </si>
  <si>
    <t>OPSKRBA BESPLATNIM ZALIHAMA MENSTRUALNIH HIGIJENSKIH POTREPŠTINA</t>
  </si>
  <si>
    <t>Ostali rashodi</t>
  </si>
  <si>
    <t>Tekuće donacije u naravi</t>
  </si>
  <si>
    <t xml:space="preserve">PRIJEDLOG 1. IZMJENA I DOPUNA FINANCIJSKOG PLANA ZA 2025. GODINU
</t>
  </si>
  <si>
    <t xml:space="preserve">
PRIJEDLOG 1. IZMJENA I DOPUNA FINANCIJSKOG PLANA ZA 2025. GODINU</t>
  </si>
  <si>
    <t>Prijedlog 1. Izmjena i dopuna financijskog plana za 2025. godinu</t>
  </si>
  <si>
    <t>POJAČANI STANDARD U ŠKOLSTVU/OSTALE IZVAN DECENTRALIZIRANE FUNKCIJE</t>
  </si>
  <si>
    <t xml:space="preserve">Pomoći </t>
  </si>
  <si>
    <t>KLASA: 400-01/25-1/01</t>
  </si>
  <si>
    <t>URBROJ: 238-31-58/25-01-8</t>
  </si>
  <si>
    <t>Velika Gorica, 12.09.2025.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</si>
</sst>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rgb="FF0070C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9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left" wrapText="1"/>
    </xf>
    <xf numFmtId="0" fontId="8" fillId="0" borderId="4" xfId="0" quotePrefix="1" applyFont="1" applyBorder="1" applyAlignment="1">
      <alignment horizontal="left" wrapText="1"/>
    </xf>
    <xf numFmtId="0" fontId="8" fillId="0" borderId="4" xfId="0" quotePrefix="1" applyFont="1" applyBorder="1" applyAlignment="1">
      <alignment horizontal="center" wrapText="1"/>
    </xf>
    <xf numFmtId="0" fontId="8" fillId="0" borderId="4" xfId="0" quotePrefix="1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9" fillId="3" borderId="3" xfId="0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164" fontId="3" fillId="0" borderId="0" xfId="0" quotePrefix="1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5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wrapText="1"/>
    </xf>
    <xf numFmtId="164" fontId="8" fillId="0" borderId="3" xfId="0" quotePrefix="1" applyNumberFormat="1" applyFont="1" applyBorder="1" applyAlignment="1">
      <alignment horizontal="left" wrapText="1"/>
    </xf>
    <xf numFmtId="164" fontId="8" fillId="0" borderId="4" xfId="0" quotePrefix="1" applyNumberFormat="1" applyFont="1" applyBorder="1" applyAlignment="1">
      <alignment horizontal="left" wrapText="1"/>
    </xf>
    <xf numFmtId="164" fontId="8" fillId="0" borderId="4" xfId="0" quotePrefix="1" applyNumberFormat="1" applyFont="1" applyBorder="1" applyAlignment="1">
      <alignment horizontal="center" wrapText="1"/>
    </xf>
    <xf numFmtId="164" fontId="8" fillId="0" borderId="4" xfId="0" quotePrefix="1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 vertical="center" wrapText="1"/>
    </xf>
    <xf numFmtId="164" fontId="9" fillId="4" borderId="3" xfId="0" quotePrefix="1" applyNumberFormat="1" applyFont="1" applyFill="1" applyBorder="1" applyAlignment="1">
      <alignment horizontal="right"/>
    </xf>
    <xf numFmtId="164" fontId="9" fillId="4" borderId="1" xfId="0" quotePrefix="1" applyNumberFormat="1" applyFont="1" applyFill="1" applyBorder="1" applyAlignment="1">
      <alignment horizontal="right"/>
    </xf>
    <xf numFmtId="164" fontId="11" fillId="3" borderId="3" xfId="0" quotePrefix="1" applyNumberFormat="1" applyFont="1" applyFill="1" applyBorder="1" applyAlignment="1">
      <alignment horizontal="right"/>
    </xf>
    <xf numFmtId="164" fontId="9" fillId="3" borderId="3" xfId="0" quotePrefix="1" applyNumberFormat="1" applyFont="1" applyFill="1" applyBorder="1" applyAlignment="1">
      <alignment horizontal="right"/>
    </xf>
    <xf numFmtId="164" fontId="9" fillId="3" borderId="1" xfId="0" quotePrefix="1" applyNumberFormat="1" applyFont="1" applyFill="1" applyBorder="1" applyAlignment="1">
      <alignment horizontal="right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wrapText="1"/>
    </xf>
    <xf numFmtId="164" fontId="14" fillId="0" borderId="0" xfId="0" quotePrefix="1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0" fillId="0" borderId="0" xfId="0" applyNumberFormat="1" applyFont="1"/>
    <xf numFmtId="164" fontId="9" fillId="0" borderId="3" xfId="0" quotePrefix="1" applyNumberFormat="1" applyFont="1" applyBorder="1" applyAlignment="1">
      <alignment horizontal="left" wrapText="1"/>
    </xf>
    <xf numFmtId="164" fontId="9" fillId="0" borderId="4" xfId="0" quotePrefix="1" applyNumberFormat="1" applyFont="1" applyBorder="1" applyAlignment="1">
      <alignment horizontal="left" wrapText="1"/>
    </xf>
    <xf numFmtId="164" fontId="9" fillId="0" borderId="4" xfId="0" quotePrefix="1" applyNumberFormat="1" applyFont="1" applyBorder="1" applyAlignment="1">
      <alignment horizontal="center" wrapText="1"/>
    </xf>
    <xf numFmtId="164" fontId="9" fillId="0" borderId="4" xfId="0" quotePrefix="1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center" vertical="center" wrapText="1"/>
    </xf>
    <xf numFmtId="164" fontId="16" fillId="4" borderId="3" xfId="0" quotePrefix="1" applyNumberFormat="1" applyFont="1" applyFill="1" applyBorder="1" applyAlignment="1">
      <alignment horizontal="right"/>
    </xf>
    <xf numFmtId="164" fontId="11" fillId="4" borderId="3" xfId="0" quotePrefix="1" applyNumberFormat="1" applyFont="1" applyFill="1" applyBorder="1" applyAlignment="1">
      <alignment horizontal="right"/>
    </xf>
    <xf numFmtId="164" fontId="8" fillId="3" borderId="3" xfId="0" quotePrefix="1" applyNumberFormat="1" applyFont="1" applyFill="1" applyBorder="1" applyAlignment="1">
      <alignment horizontal="right"/>
    </xf>
    <xf numFmtId="164" fontId="8" fillId="3" borderId="1" xfId="0" quotePrefix="1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4" fontId="8" fillId="5" borderId="5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/>
    </xf>
    <xf numFmtId="0" fontId="18" fillId="7" borderId="1" xfId="0" applyFont="1" applyFill="1" applyBorder="1" applyAlignment="1">
      <alignment horizontal="left" vertical="center" wrapText="1"/>
    </xf>
    <xf numFmtId="1" fontId="17" fillId="0" borderId="1" xfId="0" applyNumberFormat="1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7" fillId="0" borderId="1" xfId="0" quotePrefix="1" applyFont="1" applyBorder="1" applyAlignment="1">
      <alignment horizontal="left" vertical="center"/>
    </xf>
    <xf numFmtId="0" fontId="10" fillId="7" borderId="1" xfId="0" quotePrefix="1" applyFont="1" applyFill="1" applyBorder="1" applyAlignment="1">
      <alignment horizontal="left" vertical="center"/>
    </xf>
    <xf numFmtId="0" fontId="9" fillId="7" borderId="1" xfId="0" quotePrefix="1" applyFont="1" applyFill="1" applyBorder="1" applyAlignment="1">
      <alignment horizontal="left" vertical="center"/>
    </xf>
    <xf numFmtId="0" fontId="18" fillId="7" borderId="1" xfId="0" quotePrefix="1" applyFont="1" applyFill="1" applyBorder="1" applyAlignment="1">
      <alignment horizontal="left" vertical="center"/>
    </xf>
    <xf numFmtId="0" fontId="18" fillId="7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17" fillId="0" borderId="1" xfId="0" quotePrefix="1" applyFont="1" applyBorder="1" applyAlignment="1">
      <alignment horizontal="left" vertical="center" wrapText="1"/>
    </xf>
    <xf numFmtId="0" fontId="10" fillId="8" borderId="0" xfId="0" quotePrefix="1" applyFont="1" applyFill="1" applyAlignment="1">
      <alignment horizontal="left" vertical="center"/>
    </xf>
    <xf numFmtId="0" fontId="17" fillId="8" borderId="0" xfId="0" quotePrefix="1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 wrapText="1"/>
    </xf>
    <xf numFmtId="4" fontId="5" fillId="8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center"/>
    </xf>
    <xf numFmtId="164" fontId="8" fillId="7" borderId="5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left" vertical="center" wrapText="1"/>
    </xf>
    <xf numFmtId="164" fontId="8" fillId="8" borderId="5" xfId="0" applyNumberFormat="1" applyFont="1" applyFill="1" applyBorder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0" fontId="10" fillId="8" borderId="1" xfId="0" quotePrefix="1" applyFont="1" applyFill="1" applyBorder="1" applyAlignment="1">
      <alignment horizontal="left" vertical="center"/>
    </xf>
    <xf numFmtId="0" fontId="17" fillId="8" borderId="1" xfId="0" quotePrefix="1" applyFont="1" applyFill="1" applyBorder="1" applyAlignment="1">
      <alignment horizontal="left" vertical="center"/>
    </xf>
    <xf numFmtId="164" fontId="5" fillId="8" borderId="5" xfId="0" applyNumberFormat="1" applyFont="1" applyFill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0" fontId="9" fillId="8" borderId="1" xfId="0" quotePrefix="1" applyFont="1" applyFill="1" applyBorder="1" applyAlignment="1">
      <alignment horizontal="left" vertical="center"/>
    </xf>
    <xf numFmtId="0" fontId="18" fillId="8" borderId="1" xfId="0" quotePrefix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9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4" fontId="1" fillId="9" borderId="1" xfId="0" applyNumberFormat="1" applyFont="1" applyFill="1" applyBorder="1"/>
    <xf numFmtId="164" fontId="1" fillId="10" borderId="1" xfId="0" applyNumberFormat="1" applyFont="1" applyFill="1" applyBorder="1"/>
    <xf numFmtId="164" fontId="19" fillId="11" borderId="1" xfId="0" applyNumberFormat="1" applyFont="1" applyFill="1" applyBorder="1"/>
    <xf numFmtId="4" fontId="1" fillId="0" borderId="0" xfId="0" applyNumberFormat="1" applyFont="1"/>
    <xf numFmtId="164" fontId="1" fillId="0" borderId="0" xfId="0" applyNumberFormat="1" applyFont="1"/>
    <xf numFmtId="0" fontId="8" fillId="12" borderId="5" xfId="0" applyFont="1" applyFill="1" applyBorder="1" applyAlignment="1">
      <alignment horizontal="center" vertical="center" wrapText="1"/>
    </xf>
    <xf numFmtId="4" fontId="8" fillId="12" borderId="1" xfId="0" applyNumberFormat="1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left" vertical="center" wrapText="1"/>
    </xf>
    <xf numFmtId="165" fontId="11" fillId="7" borderId="5" xfId="0" applyNumberFormat="1" applyFont="1" applyFill="1" applyBorder="1" applyAlignment="1">
      <alignment horizontal="right" wrapText="1"/>
    </xf>
    <xf numFmtId="164" fontId="11" fillId="7" borderId="1" xfId="0" applyNumberFormat="1" applyFont="1" applyFill="1" applyBorder="1" applyAlignment="1">
      <alignment horizontal="right" wrapText="1"/>
    </xf>
    <xf numFmtId="0" fontId="8" fillId="5" borderId="5" xfId="0" applyFont="1" applyFill="1" applyBorder="1" applyAlignment="1">
      <alignment horizontal="left" vertical="center" wrapText="1"/>
    </xf>
    <xf numFmtId="165" fontId="8" fillId="5" borderId="5" xfId="0" applyNumberFormat="1" applyFont="1" applyFill="1" applyBorder="1" applyAlignment="1">
      <alignment horizontal="right" wrapText="1"/>
    </xf>
    <xf numFmtId="164" fontId="8" fillId="5" borderId="1" xfId="0" applyNumberFormat="1" applyFont="1" applyFill="1" applyBorder="1" applyAlignment="1">
      <alignment horizontal="right"/>
    </xf>
    <xf numFmtId="0" fontId="8" fillId="6" borderId="5" xfId="0" applyFont="1" applyFill="1" applyBorder="1" applyAlignment="1">
      <alignment horizontal="left" vertical="center" wrapText="1"/>
    </xf>
    <xf numFmtId="165" fontId="8" fillId="6" borderId="5" xfId="0" applyNumberFormat="1" applyFont="1" applyFill="1" applyBorder="1" applyAlignment="1">
      <alignment horizontal="right" wrapText="1"/>
    </xf>
    <xf numFmtId="164" fontId="8" fillId="6" borderId="1" xfId="0" applyNumberFormat="1" applyFont="1" applyFill="1" applyBorder="1" applyAlignment="1">
      <alignment horizontal="right"/>
    </xf>
    <xf numFmtId="0" fontId="21" fillId="7" borderId="5" xfId="0" applyFont="1" applyFill="1" applyBorder="1" applyAlignment="1">
      <alignment vertical="center" wrapText="1"/>
    </xf>
    <xf numFmtId="165" fontId="21" fillId="7" borderId="5" xfId="0" applyNumberFormat="1" applyFont="1" applyFill="1" applyBorder="1" applyAlignment="1">
      <alignment horizontal="right" wrapText="1"/>
    </xf>
    <xf numFmtId="164" fontId="8" fillId="7" borderId="1" xfId="0" applyNumberFormat="1" applyFont="1" applyFill="1" applyBorder="1" applyAlignment="1">
      <alignment horizontal="right"/>
    </xf>
    <xf numFmtId="0" fontId="8" fillId="8" borderId="3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165" fontId="8" fillId="8" borderId="5" xfId="0" applyNumberFormat="1" applyFont="1" applyFill="1" applyBorder="1" applyAlignment="1">
      <alignment horizontal="right" wrapText="1"/>
    </xf>
    <xf numFmtId="164" fontId="8" fillId="8" borderId="1" xfId="0" applyNumberFormat="1" applyFont="1" applyFill="1" applyBorder="1" applyAlignment="1">
      <alignment horizontal="right"/>
    </xf>
    <xf numFmtId="0" fontId="21" fillId="8" borderId="5" xfId="0" applyFont="1" applyFill="1" applyBorder="1" applyAlignment="1">
      <alignment horizontal="left" vertical="center" wrapText="1"/>
    </xf>
    <xf numFmtId="165" fontId="21" fillId="8" borderId="5" xfId="0" applyNumberFormat="1" applyFont="1" applyFill="1" applyBorder="1" applyAlignment="1">
      <alignment horizontal="right" wrapText="1"/>
    </xf>
    <xf numFmtId="0" fontId="5" fillId="8" borderId="3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22" fillId="8" borderId="5" xfId="0" applyFont="1" applyFill="1" applyBorder="1" applyAlignment="1">
      <alignment horizontal="left" vertical="center" wrapText="1"/>
    </xf>
    <xf numFmtId="165" fontId="22" fillId="8" borderId="5" xfId="0" applyNumberFormat="1" applyFont="1" applyFill="1" applyBorder="1" applyAlignment="1">
      <alignment horizontal="right" wrapText="1"/>
    </xf>
    <xf numFmtId="164" fontId="5" fillId="8" borderId="1" xfId="0" applyNumberFormat="1" applyFont="1" applyFill="1" applyBorder="1" applyAlignment="1">
      <alignment horizontal="right"/>
    </xf>
    <xf numFmtId="0" fontId="21" fillId="6" borderId="5" xfId="0" applyFont="1" applyFill="1" applyBorder="1" applyAlignment="1">
      <alignment horizontal="left" vertical="center" wrapText="1"/>
    </xf>
    <xf numFmtId="165" fontId="21" fillId="6" borderId="5" xfId="0" applyNumberFormat="1" applyFont="1" applyFill="1" applyBorder="1" applyAlignment="1">
      <alignment horizontal="right" wrapText="1"/>
    </xf>
    <xf numFmtId="0" fontId="8" fillId="7" borderId="5" xfId="0" applyFont="1" applyFill="1" applyBorder="1" applyAlignment="1">
      <alignment horizontal="left" vertical="center" wrapText="1"/>
    </xf>
    <xf numFmtId="0" fontId="21" fillId="7" borderId="5" xfId="0" applyFont="1" applyFill="1" applyBorder="1" applyAlignment="1">
      <alignment horizontal="left" vertical="center" wrapText="1"/>
    </xf>
    <xf numFmtId="165" fontId="8" fillId="7" borderId="5" xfId="0" applyNumberFormat="1" applyFont="1" applyFill="1" applyBorder="1" applyAlignment="1">
      <alignment horizontal="right" wrapText="1"/>
    </xf>
    <xf numFmtId="165" fontId="5" fillId="8" borderId="5" xfId="0" applyNumberFormat="1" applyFont="1" applyFill="1" applyBorder="1" applyAlignment="1">
      <alignment horizontal="right" wrapText="1"/>
    </xf>
    <xf numFmtId="0" fontId="23" fillId="8" borderId="3" xfId="0" applyFont="1" applyFill="1" applyBorder="1" applyAlignment="1">
      <alignment horizontal="left" vertical="center" wrapText="1"/>
    </xf>
    <xf numFmtId="0" fontId="23" fillId="8" borderId="5" xfId="0" applyFont="1" applyFill="1" applyBorder="1" applyAlignment="1">
      <alignment horizontal="left" vertical="center" wrapText="1"/>
    </xf>
    <xf numFmtId="165" fontId="23" fillId="8" borderId="5" xfId="0" applyNumberFormat="1" applyFont="1" applyFill="1" applyBorder="1" applyAlignment="1">
      <alignment horizontal="right" wrapText="1"/>
    </xf>
    <xf numFmtId="0" fontId="8" fillId="7" borderId="5" xfId="0" applyFont="1" applyFill="1" applyBorder="1" applyAlignment="1">
      <alignment horizontal="left" vertical="center"/>
    </xf>
    <xf numFmtId="165" fontId="8" fillId="5" borderId="5" xfId="0" applyNumberFormat="1" applyFont="1" applyFill="1" applyBorder="1" applyAlignment="1">
      <alignment horizontal="right"/>
    </xf>
    <xf numFmtId="0" fontId="8" fillId="0" borderId="5" xfId="0" applyFont="1" applyBorder="1" applyAlignment="1">
      <alignment horizontal="left" vertical="center" wrapText="1"/>
    </xf>
    <xf numFmtId="165" fontId="8" fillId="0" borderId="5" xfId="0" applyNumberFormat="1" applyFont="1" applyBorder="1" applyAlignment="1">
      <alignment horizontal="right" wrapText="1"/>
    </xf>
    <xf numFmtId="0" fontId="5" fillId="8" borderId="5" xfId="0" applyFont="1" applyFill="1" applyBorder="1" applyAlignment="1">
      <alignment horizontal="left" vertical="center"/>
    </xf>
    <xf numFmtId="165" fontId="5" fillId="8" borderId="5" xfId="0" applyNumberFormat="1" applyFont="1" applyFill="1" applyBorder="1" applyAlignment="1">
      <alignment horizontal="right"/>
    </xf>
    <xf numFmtId="0" fontId="24" fillId="8" borderId="4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164" fontId="8" fillId="13" borderId="1" xfId="0" applyNumberFormat="1" applyFont="1" applyFill="1" applyBorder="1" applyAlignment="1">
      <alignment horizontal="right"/>
    </xf>
    <xf numFmtId="164" fontId="9" fillId="13" borderId="3" xfId="0" quotePrefix="1" applyNumberFormat="1" applyFont="1" applyFill="1" applyBorder="1" applyAlignment="1">
      <alignment horizontal="right"/>
    </xf>
    <xf numFmtId="4" fontId="8" fillId="13" borderId="5" xfId="0" applyNumberFormat="1" applyFont="1" applyFill="1" applyBorder="1" applyAlignment="1">
      <alignment horizontal="center" vertical="center" wrapText="1"/>
    </xf>
    <xf numFmtId="164" fontId="8" fillId="13" borderId="1" xfId="0" applyNumberFormat="1" applyFont="1" applyFill="1" applyBorder="1" applyAlignment="1">
      <alignment horizontal="center"/>
    </xf>
    <xf numFmtId="164" fontId="5" fillId="13" borderId="1" xfId="0" applyNumberFormat="1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164" fontId="0" fillId="13" borderId="1" xfId="0" applyNumberFormat="1" applyFill="1" applyBorder="1"/>
    <xf numFmtId="4" fontId="8" fillId="13" borderId="1" xfId="0" applyNumberFormat="1" applyFont="1" applyFill="1" applyBorder="1" applyAlignment="1">
      <alignment horizontal="center" vertical="center" wrapText="1"/>
    </xf>
    <xf numFmtId="164" fontId="11" fillId="13" borderId="1" xfId="0" applyNumberFormat="1" applyFont="1" applyFill="1" applyBorder="1" applyAlignment="1">
      <alignment horizontal="right" wrapText="1"/>
    </xf>
    <xf numFmtId="164" fontId="5" fillId="13" borderId="1" xfId="0" applyNumberFormat="1" applyFont="1" applyFill="1" applyBorder="1" applyAlignment="1">
      <alignment horizontal="right"/>
    </xf>
    <xf numFmtId="164" fontId="8" fillId="14" borderId="1" xfId="0" applyNumberFormat="1" applyFont="1" applyFill="1" applyBorder="1" applyAlignment="1">
      <alignment horizontal="right"/>
    </xf>
    <xf numFmtId="164" fontId="9" fillId="14" borderId="3" xfId="0" quotePrefix="1" applyNumberFormat="1" applyFont="1" applyFill="1" applyBorder="1" applyAlignment="1">
      <alignment horizontal="right"/>
    </xf>
    <xf numFmtId="164" fontId="8" fillId="14" borderId="3" xfId="0" quotePrefix="1" applyNumberFormat="1" applyFont="1" applyFill="1" applyBorder="1" applyAlignment="1">
      <alignment horizontal="right"/>
    </xf>
    <xf numFmtId="164" fontId="8" fillId="14" borderId="1" xfId="0" applyNumberFormat="1" applyFont="1" applyFill="1" applyBorder="1" applyAlignment="1">
      <alignment horizontal="center"/>
    </xf>
    <xf numFmtId="164" fontId="8" fillId="15" borderId="1" xfId="0" applyNumberFormat="1" applyFont="1" applyFill="1" applyBorder="1" applyAlignment="1">
      <alignment horizontal="center"/>
    </xf>
    <xf numFmtId="164" fontId="8" fillId="15" borderId="1" xfId="0" applyNumberFormat="1" applyFont="1" applyFill="1" applyBorder="1" applyAlignment="1">
      <alignment horizontal="center" vertical="center" wrapText="1"/>
    </xf>
    <xf numFmtId="0" fontId="1" fillId="15" borderId="1" xfId="0" applyFont="1" applyFill="1" applyBorder="1"/>
    <xf numFmtId="164" fontId="1" fillId="15" borderId="1" xfId="0" applyNumberFormat="1" applyFont="1" applyFill="1" applyBorder="1"/>
    <xf numFmtId="164" fontId="8" fillId="15" borderId="1" xfId="0" applyNumberFormat="1" applyFont="1" applyFill="1" applyBorder="1" applyAlignment="1">
      <alignment horizontal="right"/>
    </xf>
    <xf numFmtId="164" fontId="8" fillId="16" borderId="1" xfId="0" applyNumberFormat="1" applyFont="1" applyFill="1" applyBorder="1" applyAlignment="1">
      <alignment horizontal="right"/>
    </xf>
    <xf numFmtId="0" fontId="20" fillId="7" borderId="3" xfId="0" applyFont="1" applyFill="1" applyBorder="1" applyAlignment="1">
      <alignment horizontal="center" vertical="center" wrapText="1"/>
    </xf>
    <xf numFmtId="0" fontId="9" fillId="0" borderId="3" xfId="0" quotePrefix="1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164" fontId="9" fillId="3" borderId="3" xfId="0" applyNumberFormat="1" applyFont="1" applyFill="1" applyBorder="1" applyAlignment="1">
      <alignment horizontal="left" vertical="center" wrapText="1"/>
    </xf>
    <xf numFmtId="164" fontId="9" fillId="3" borderId="4" xfId="0" applyNumberFormat="1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left" vertical="center" wrapText="1"/>
    </xf>
    <xf numFmtId="0" fontId="9" fillId="0" borderId="3" xfId="0" quotePrefix="1" applyFont="1" applyBorder="1" applyAlignment="1">
      <alignment horizontal="left" vertical="center" wrapText="1"/>
    </xf>
    <xf numFmtId="0" fontId="9" fillId="3" borderId="3" xfId="0" quotePrefix="1" applyFont="1" applyFill="1" applyBorder="1" applyAlignment="1">
      <alignment horizontal="left" vertical="center" wrapText="1"/>
    </xf>
    <xf numFmtId="164" fontId="9" fillId="0" borderId="3" xfId="0" quotePrefix="1" applyNumberFormat="1" applyFont="1" applyBorder="1" applyAlignment="1">
      <alignment horizontal="left" vertical="center"/>
    </xf>
    <xf numFmtId="164" fontId="10" fillId="0" borderId="4" xfId="0" applyNumberFormat="1" applyFont="1" applyBorder="1" applyAlignment="1">
      <alignment vertical="center"/>
    </xf>
    <xf numFmtId="164" fontId="9" fillId="3" borderId="3" xfId="0" quotePrefix="1" applyNumberFormat="1" applyFont="1" applyFill="1" applyBorder="1" applyAlignment="1">
      <alignment horizontal="left" vertical="center" wrapText="1"/>
    </xf>
    <xf numFmtId="164" fontId="10" fillId="3" borderId="4" xfId="0" applyNumberFormat="1" applyFont="1" applyFill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wrapText="1"/>
    </xf>
    <xf numFmtId="164" fontId="9" fillId="4" borderId="3" xfId="0" applyNumberFormat="1" applyFont="1" applyFill="1" applyBorder="1" applyAlignment="1">
      <alignment horizontal="left" vertical="center" wrapText="1"/>
    </xf>
    <xf numFmtId="164" fontId="9" fillId="4" borderId="4" xfId="0" applyNumberFormat="1" applyFont="1" applyFill="1" applyBorder="1" applyAlignment="1">
      <alignment horizontal="left" vertical="center" wrapText="1"/>
    </xf>
    <xf numFmtId="164" fontId="9" fillId="4" borderId="5" xfId="0" applyNumberFormat="1" applyFont="1" applyFill="1" applyBorder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0" fillId="4" borderId="4" xfId="0" applyNumberFormat="1" applyFill="1" applyBorder="1" applyAlignment="1">
      <alignment horizontal="left" vertical="center" wrapText="1"/>
    </xf>
    <xf numFmtId="164" fontId="0" fillId="4" borderId="5" xfId="0" applyNumberForma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horizontal="left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21" fillId="6" borderId="3" xfId="0" applyFont="1" applyFill="1" applyBorder="1" applyAlignment="1">
      <alignment vertical="center"/>
    </xf>
    <xf numFmtId="0" fontId="21" fillId="6" borderId="4" xfId="0" applyFont="1" applyFill="1" applyBorder="1" applyAlignment="1">
      <alignment vertical="center"/>
    </xf>
    <xf numFmtId="0" fontId="5" fillId="8" borderId="3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43</xdr:row>
      <xdr:rowOff>0</xdr:rowOff>
    </xdr:from>
    <xdr:to>
      <xdr:col>10</xdr:col>
      <xdr:colOff>1019175</xdr:colOff>
      <xdr:row>47</xdr:row>
      <xdr:rowOff>114300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0E0FC36-1EE0-49DB-9396-C9E25F81D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9715500"/>
          <a:ext cx="57435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38</xdr:row>
      <xdr:rowOff>93819</xdr:rowOff>
    </xdr:from>
    <xdr:to>
      <xdr:col>1</xdr:col>
      <xdr:colOff>666750</xdr:colOff>
      <xdr:row>44</xdr:row>
      <xdr:rowOff>164569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2CF83064-5D75-462F-A97C-776C7BC47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8856819"/>
          <a:ext cx="1257300" cy="12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workbookViewId="0">
      <selection activeCell="B4" sqref="B4"/>
    </sheetView>
  </sheetViews>
  <sheetFormatPr defaultRowHeight="15" x14ac:dyDescent="0.25"/>
  <cols>
    <col min="2" max="2" width="11.140625" customWidth="1"/>
    <col min="5" max="5" width="22.7109375" customWidth="1"/>
    <col min="6" max="11" width="17.7109375" customWidth="1"/>
  </cols>
  <sheetData>
    <row r="1" spans="1:12" ht="59.25" customHeight="1" x14ac:dyDescent="0.25">
      <c r="A1" s="185" t="s">
        <v>201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18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  <c r="K3" s="187"/>
      <c r="L3" s="187"/>
    </row>
    <row r="4" spans="1:12" ht="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4"/>
      <c r="L4" s="4"/>
    </row>
    <row r="5" spans="1:12" ht="15.75" x14ac:dyDescent="0.25">
      <c r="A5" s="186" t="s">
        <v>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</row>
    <row r="6" spans="1:12" ht="18" x14ac:dyDescent="0.25">
      <c r="A6" s="6"/>
      <c r="B6" s="7"/>
      <c r="C6" s="7"/>
      <c r="D6" s="7"/>
      <c r="E6" s="8"/>
      <c r="F6" s="9"/>
      <c r="G6" s="9"/>
      <c r="H6" s="9"/>
      <c r="I6" s="9"/>
      <c r="J6" s="9"/>
      <c r="K6" s="9"/>
    </row>
    <row r="7" spans="1:12" ht="63.75" x14ac:dyDescent="0.25">
      <c r="A7" s="10"/>
      <c r="B7" s="11"/>
      <c r="C7" s="11"/>
      <c r="D7" s="12"/>
      <c r="E7" s="13"/>
      <c r="F7" s="14" t="s">
        <v>2</v>
      </c>
      <c r="G7" s="14" t="s">
        <v>3</v>
      </c>
      <c r="H7" s="14" t="s">
        <v>4</v>
      </c>
      <c r="I7" s="160" t="s">
        <v>203</v>
      </c>
      <c r="J7" s="14" t="s">
        <v>5</v>
      </c>
      <c r="K7" s="14" t="s">
        <v>6</v>
      </c>
    </row>
    <row r="8" spans="1:12" x14ac:dyDescent="0.25">
      <c r="A8" s="189" t="s">
        <v>7</v>
      </c>
      <c r="B8" s="190"/>
      <c r="C8" s="190"/>
      <c r="D8" s="190"/>
      <c r="E8" s="191"/>
      <c r="F8" s="16">
        <v>1216201.1200000001</v>
      </c>
      <c r="G8" s="16">
        <v>1363073.4</v>
      </c>
      <c r="H8" s="16">
        <v>1494092</v>
      </c>
      <c r="I8" s="172">
        <v>1727779.2</v>
      </c>
      <c r="J8" s="16">
        <v>1494092</v>
      </c>
      <c r="K8" s="16">
        <v>1494092</v>
      </c>
    </row>
    <row r="9" spans="1:12" x14ac:dyDescent="0.25">
      <c r="A9" s="192" t="s">
        <v>8</v>
      </c>
      <c r="B9" s="193"/>
      <c r="C9" s="193"/>
      <c r="D9" s="193"/>
      <c r="E9" s="184"/>
      <c r="F9" s="17">
        <v>1216201.1200000001</v>
      </c>
      <c r="G9" s="17">
        <v>1363073.4</v>
      </c>
      <c r="H9" s="17">
        <v>1494092</v>
      </c>
      <c r="I9" s="161">
        <v>1727779.2</v>
      </c>
      <c r="J9" s="17">
        <v>1494092</v>
      </c>
      <c r="K9" s="17">
        <v>1494092</v>
      </c>
    </row>
    <row r="10" spans="1:12" x14ac:dyDescent="0.25">
      <c r="A10" s="183" t="s">
        <v>9</v>
      </c>
      <c r="B10" s="184"/>
      <c r="C10" s="184"/>
      <c r="D10" s="184"/>
      <c r="E10" s="184"/>
      <c r="F10" s="17">
        <v>0</v>
      </c>
      <c r="G10" s="17">
        <v>0</v>
      </c>
      <c r="H10" s="17">
        <v>0</v>
      </c>
      <c r="I10" s="161">
        <v>0</v>
      </c>
      <c r="J10" s="17">
        <v>0</v>
      </c>
      <c r="K10" s="17">
        <v>0</v>
      </c>
    </row>
    <row r="11" spans="1:12" x14ac:dyDescent="0.25">
      <c r="A11" s="18" t="s">
        <v>10</v>
      </c>
      <c r="B11" s="15"/>
      <c r="C11" s="15"/>
      <c r="D11" s="15"/>
      <c r="E11" s="15"/>
      <c r="F11" s="16">
        <v>1225578.1299999999</v>
      </c>
      <c r="G11" s="16">
        <f>G12+G13</f>
        <v>1363073.4</v>
      </c>
      <c r="H11" s="16">
        <v>1494092</v>
      </c>
      <c r="I11" s="172">
        <f>I12+I13</f>
        <v>1727779.2</v>
      </c>
      <c r="J11" s="16">
        <v>1494092</v>
      </c>
      <c r="K11" s="16">
        <v>1494092</v>
      </c>
    </row>
    <row r="12" spans="1:12" x14ac:dyDescent="0.25">
      <c r="A12" s="197" t="s">
        <v>11</v>
      </c>
      <c r="B12" s="193"/>
      <c r="C12" s="193"/>
      <c r="D12" s="193"/>
      <c r="E12" s="193"/>
      <c r="F12" s="17">
        <v>1203128.1299999999</v>
      </c>
      <c r="G12" s="17">
        <f>G8-G13</f>
        <v>1361673.4</v>
      </c>
      <c r="H12" s="17">
        <f>H11-H13</f>
        <v>1492992</v>
      </c>
      <c r="I12" s="175">
        <v>1726679.2</v>
      </c>
      <c r="J12" s="17">
        <f t="shared" ref="J12:K12" si="0">J11-J13</f>
        <v>1492992</v>
      </c>
      <c r="K12" s="17">
        <f t="shared" si="0"/>
        <v>1492992</v>
      </c>
    </row>
    <row r="13" spans="1:12" x14ac:dyDescent="0.25">
      <c r="A13" s="183" t="s">
        <v>12</v>
      </c>
      <c r="B13" s="184"/>
      <c r="C13" s="184"/>
      <c r="D13" s="184"/>
      <c r="E13" s="184"/>
      <c r="F13" s="17">
        <v>22450</v>
      </c>
      <c r="G13" s="17">
        <v>1400</v>
      </c>
      <c r="H13" s="17">
        <v>1100</v>
      </c>
      <c r="I13" s="161">
        <v>1100</v>
      </c>
      <c r="J13" s="17">
        <v>1100</v>
      </c>
      <c r="K13" s="17">
        <v>1100</v>
      </c>
    </row>
    <row r="14" spans="1:12" x14ac:dyDescent="0.25">
      <c r="A14" s="198" t="s">
        <v>13</v>
      </c>
      <c r="B14" s="190"/>
      <c r="C14" s="190"/>
      <c r="D14" s="190"/>
      <c r="E14" s="190"/>
      <c r="F14" s="19">
        <f>F8-F11</f>
        <v>-9377.0099999997765</v>
      </c>
      <c r="G14" s="16">
        <v>0</v>
      </c>
      <c r="H14" s="16">
        <v>0</v>
      </c>
      <c r="I14" s="172">
        <v>0</v>
      </c>
      <c r="J14" s="16">
        <v>0</v>
      </c>
      <c r="K14" s="16">
        <v>0</v>
      </c>
    </row>
    <row r="15" spans="1:12" ht="18" x14ac:dyDescent="0.25">
      <c r="A15" s="2"/>
      <c r="B15" s="20"/>
      <c r="C15" s="20"/>
      <c r="D15" s="20"/>
      <c r="E15" s="20"/>
      <c r="F15" s="20"/>
      <c r="G15" s="20"/>
      <c r="H15" s="21"/>
      <c r="I15" s="21"/>
      <c r="J15" s="21"/>
      <c r="K15" s="21"/>
    </row>
    <row r="16" spans="1:12" ht="15.75" x14ac:dyDescent="0.25">
      <c r="A16" s="186" t="s">
        <v>14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</row>
    <row r="17" spans="1:12" ht="18" x14ac:dyDescent="0.25">
      <c r="A17" s="2"/>
      <c r="B17" s="20"/>
      <c r="C17" s="20"/>
      <c r="D17" s="20"/>
      <c r="E17" s="20"/>
      <c r="F17" s="20"/>
      <c r="G17" s="20"/>
      <c r="H17" s="21"/>
      <c r="I17" s="21"/>
      <c r="J17" s="21"/>
      <c r="K17" s="21"/>
      <c r="L17" s="21"/>
    </row>
    <row r="18" spans="1:12" ht="63.75" x14ac:dyDescent="0.25">
      <c r="A18" s="10"/>
      <c r="B18" s="11"/>
      <c r="C18" s="11"/>
      <c r="D18" s="12"/>
      <c r="E18" s="13"/>
      <c r="F18" s="14" t="s">
        <v>2</v>
      </c>
      <c r="G18" s="14" t="s">
        <v>3</v>
      </c>
      <c r="H18" s="14" t="s">
        <v>4</v>
      </c>
      <c r="I18" s="160" t="s">
        <v>203</v>
      </c>
      <c r="J18" s="14" t="s">
        <v>5</v>
      </c>
      <c r="K18" s="14" t="s">
        <v>6</v>
      </c>
    </row>
    <row r="19" spans="1:12" x14ac:dyDescent="0.25">
      <c r="A19" s="199" t="s">
        <v>15</v>
      </c>
      <c r="B19" s="200"/>
      <c r="C19" s="200"/>
      <c r="D19" s="200"/>
      <c r="E19" s="200"/>
      <c r="F19" s="17">
        <v>0</v>
      </c>
      <c r="G19" s="17">
        <v>0</v>
      </c>
      <c r="H19" s="17">
        <v>0</v>
      </c>
      <c r="I19" s="161">
        <v>0</v>
      </c>
      <c r="J19" s="17">
        <v>0</v>
      </c>
      <c r="K19" s="17">
        <v>0</v>
      </c>
    </row>
    <row r="20" spans="1:12" x14ac:dyDescent="0.25">
      <c r="A20" s="199" t="s">
        <v>16</v>
      </c>
      <c r="B20" s="200"/>
      <c r="C20" s="200"/>
      <c r="D20" s="200"/>
      <c r="E20" s="200"/>
      <c r="F20" s="17">
        <v>0</v>
      </c>
      <c r="G20" s="17">
        <v>0</v>
      </c>
      <c r="H20" s="17">
        <v>0</v>
      </c>
      <c r="I20" s="161">
        <v>0</v>
      </c>
      <c r="J20" s="17">
        <v>0</v>
      </c>
      <c r="K20" s="17">
        <v>0</v>
      </c>
    </row>
    <row r="21" spans="1:12" x14ac:dyDescent="0.25">
      <c r="A21" s="201" t="s">
        <v>17</v>
      </c>
      <c r="B21" s="202"/>
      <c r="C21" s="202"/>
      <c r="D21" s="202"/>
      <c r="E21" s="202"/>
      <c r="F21" s="16">
        <v>0</v>
      </c>
      <c r="G21" s="16">
        <v>0</v>
      </c>
      <c r="H21" s="16">
        <f t="shared" ref="H21:K21" si="1">H19-H20</f>
        <v>0</v>
      </c>
      <c r="I21" s="172">
        <v>0</v>
      </c>
      <c r="J21" s="16">
        <v>0</v>
      </c>
      <c r="K21" s="16">
        <f t="shared" si="1"/>
        <v>0</v>
      </c>
    </row>
    <row r="22" spans="1:12" x14ac:dyDescent="0.25">
      <c r="A22" s="201" t="s">
        <v>18</v>
      </c>
      <c r="B22" s="202"/>
      <c r="C22" s="202"/>
      <c r="D22" s="202"/>
      <c r="E22" s="202"/>
      <c r="F22" s="19">
        <f>F14+F21</f>
        <v>-9377.0099999997765</v>
      </c>
      <c r="G22" s="16">
        <v>0</v>
      </c>
      <c r="H22" s="16">
        <f t="shared" ref="H22:K22" si="2">H14+H21</f>
        <v>0</v>
      </c>
      <c r="I22" s="172">
        <v>0</v>
      </c>
      <c r="J22" s="16">
        <v>0</v>
      </c>
      <c r="K22" s="16">
        <f t="shared" si="2"/>
        <v>0</v>
      </c>
    </row>
    <row r="23" spans="1:12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  <c r="K23" s="24"/>
    </row>
    <row r="24" spans="1:12" ht="15.75" x14ac:dyDescent="0.25">
      <c r="A24" s="203" t="s">
        <v>19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</row>
    <row r="25" spans="1:12" ht="15.75" x14ac:dyDescent="0.2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2" ht="63.75" x14ac:dyDescent="0.25">
      <c r="A26" s="27"/>
      <c r="B26" s="28"/>
      <c r="C26" s="28"/>
      <c r="D26" s="29"/>
      <c r="E26" s="30"/>
      <c r="F26" s="14" t="s">
        <v>2</v>
      </c>
      <c r="G26" s="31" t="s">
        <v>3</v>
      </c>
      <c r="H26" s="14" t="s">
        <v>4</v>
      </c>
      <c r="I26" s="160" t="s">
        <v>203</v>
      </c>
      <c r="J26" s="14" t="s">
        <v>5</v>
      </c>
      <c r="K26" s="14" t="s">
        <v>6</v>
      </c>
    </row>
    <row r="27" spans="1:12" x14ac:dyDescent="0.25">
      <c r="A27" s="205" t="s">
        <v>20</v>
      </c>
      <c r="B27" s="206"/>
      <c r="C27" s="206"/>
      <c r="D27" s="206"/>
      <c r="E27" s="207"/>
      <c r="F27" s="32">
        <v>0</v>
      </c>
      <c r="G27" s="32">
        <v>0</v>
      </c>
      <c r="H27" s="32">
        <v>0</v>
      </c>
      <c r="I27" s="162">
        <v>0</v>
      </c>
      <c r="J27" s="32">
        <v>0</v>
      </c>
      <c r="K27" s="33">
        <v>0</v>
      </c>
    </row>
    <row r="28" spans="1:12" ht="14.25" customHeight="1" x14ac:dyDescent="0.25">
      <c r="A28" s="201" t="s">
        <v>21</v>
      </c>
      <c r="B28" s="202"/>
      <c r="C28" s="202"/>
      <c r="D28" s="202"/>
      <c r="E28" s="202"/>
      <c r="F28" s="34">
        <f>F22+F27</f>
        <v>-9377.0099999997765</v>
      </c>
      <c r="G28" s="35">
        <v>0</v>
      </c>
      <c r="H28" s="35">
        <f t="shared" ref="H28:K28" si="3">H22+H27</f>
        <v>0</v>
      </c>
      <c r="I28" s="173">
        <v>0</v>
      </c>
      <c r="J28" s="35">
        <v>0</v>
      </c>
      <c r="K28" s="36">
        <f t="shared" si="3"/>
        <v>0</v>
      </c>
    </row>
    <row r="29" spans="1:12" ht="38.25" customHeight="1" x14ac:dyDescent="0.25">
      <c r="A29" s="194" t="s">
        <v>22</v>
      </c>
      <c r="B29" s="195"/>
      <c r="C29" s="195"/>
      <c r="D29" s="195"/>
      <c r="E29" s="196"/>
      <c r="F29" s="35">
        <f>F14+F21+F27-F28</f>
        <v>0</v>
      </c>
      <c r="G29" s="35">
        <v>0</v>
      </c>
      <c r="H29" s="35">
        <f t="shared" ref="H29:K29" si="4">H14+H21+H27-H28</f>
        <v>0</v>
      </c>
      <c r="I29" s="173">
        <v>0</v>
      </c>
      <c r="J29" s="35">
        <v>0</v>
      </c>
      <c r="K29" s="36">
        <f t="shared" si="4"/>
        <v>0</v>
      </c>
    </row>
    <row r="30" spans="1:12" ht="15.75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1:12" ht="15.75" x14ac:dyDescent="0.25">
      <c r="A31" s="208" t="s">
        <v>23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</row>
    <row r="32" spans="1:12" ht="18" x14ac:dyDescent="0.25">
      <c r="A32" s="39"/>
      <c r="B32" s="40"/>
      <c r="C32" s="40"/>
      <c r="D32" s="40"/>
      <c r="E32" s="40"/>
      <c r="F32" s="40"/>
      <c r="G32" s="40"/>
      <c r="H32" s="41"/>
      <c r="I32" s="41"/>
      <c r="J32" s="41"/>
      <c r="K32" s="41"/>
      <c r="L32" s="41"/>
    </row>
    <row r="33" spans="1:11" ht="63.75" x14ac:dyDescent="0.25">
      <c r="A33" s="42"/>
      <c r="B33" s="43"/>
      <c r="C33" s="43"/>
      <c r="D33" s="44"/>
      <c r="E33" s="45"/>
      <c r="F33" s="14" t="s">
        <v>2</v>
      </c>
      <c r="G33" s="46" t="s">
        <v>3</v>
      </c>
      <c r="H33" s="14" t="s">
        <v>4</v>
      </c>
      <c r="I33" s="160" t="s">
        <v>203</v>
      </c>
      <c r="J33" s="14" t="s">
        <v>5</v>
      </c>
      <c r="K33" s="14" t="s">
        <v>6</v>
      </c>
    </row>
    <row r="34" spans="1:11" x14ac:dyDescent="0.25">
      <c r="A34" s="205" t="s">
        <v>20</v>
      </c>
      <c r="B34" s="206"/>
      <c r="C34" s="206"/>
      <c r="D34" s="206"/>
      <c r="E34" s="207"/>
      <c r="F34" s="47">
        <v>15497.42</v>
      </c>
      <c r="G34" s="32">
        <v>0</v>
      </c>
      <c r="H34" s="32">
        <f>G37</f>
        <v>0</v>
      </c>
      <c r="I34" s="162">
        <v>0</v>
      </c>
      <c r="J34" s="32">
        <v>0</v>
      </c>
      <c r="K34" s="33">
        <f>H37</f>
        <v>0</v>
      </c>
    </row>
    <row r="35" spans="1:11" ht="30" customHeight="1" x14ac:dyDescent="0.25">
      <c r="A35" s="205" t="s">
        <v>24</v>
      </c>
      <c r="B35" s="206"/>
      <c r="C35" s="206"/>
      <c r="D35" s="206"/>
      <c r="E35" s="207"/>
      <c r="F35" s="32">
        <v>0</v>
      </c>
      <c r="G35" s="32">
        <v>0</v>
      </c>
      <c r="H35" s="32">
        <v>0</v>
      </c>
      <c r="I35" s="162">
        <v>0</v>
      </c>
      <c r="J35" s="32">
        <v>0</v>
      </c>
      <c r="K35" s="33">
        <v>0</v>
      </c>
    </row>
    <row r="36" spans="1:11" x14ac:dyDescent="0.25">
      <c r="A36" s="205" t="s">
        <v>25</v>
      </c>
      <c r="B36" s="209"/>
      <c r="C36" s="209"/>
      <c r="D36" s="209"/>
      <c r="E36" s="210"/>
      <c r="F36" s="48">
        <v>-9377.01</v>
      </c>
      <c r="G36" s="32">
        <v>0</v>
      </c>
      <c r="H36" s="32">
        <v>0</v>
      </c>
      <c r="I36" s="162">
        <v>0</v>
      </c>
      <c r="J36" s="32">
        <v>0</v>
      </c>
      <c r="K36" s="33">
        <v>0</v>
      </c>
    </row>
    <row r="37" spans="1:11" x14ac:dyDescent="0.25">
      <c r="A37" s="201" t="s">
        <v>21</v>
      </c>
      <c r="B37" s="202"/>
      <c r="C37" s="202"/>
      <c r="D37" s="202"/>
      <c r="E37" s="202"/>
      <c r="F37" s="49">
        <f>15497.42-9377.01</f>
        <v>6120.41</v>
      </c>
      <c r="G37" s="49">
        <v>0</v>
      </c>
      <c r="H37" s="49">
        <f t="shared" ref="H37:K37" si="5">H34-H35+H36</f>
        <v>0</v>
      </c>
      <c r="I37" s="174">
        <v>0</v>
      </c>
      <c r="J37" s="49">
        <v>0</v>
      </c>
      <c r="K37" s="50">
        <f t="shared" si="5"/>
        <v>0</v>
      </c>
    </row>
    <row r="40" spans="1:11" x14ac:dyDescent="0.25">
      <c r="A40" t="s">
        <v>26</v>
      </c>
      <c r="C40" t="s">
        <v>27</v>
      </c>
    </row>
    <row r="41" spans="1:11" x14ac:dyDescent="0.25">
      <c r="C41" t="s">
        <v>28</v>
      </c>
    </row>
    <row r="42" spans="1:11" x14ac:dyDescent="0.25">
      <c r="C42" t="s">
        <v>29</v>
      </c>
    </row>
    <row r="43" spans="1:11" x14ac:dyDescent="0.25">
      <c r="C43" t="s">
        <v>30</v>
      </c>
    </row>
    <row r="44" spans="1:11" x14ac:dyDescent="0.25">
      <c r="C44" t="s">
        <v>31</v>
      </c>
    </row>
    <row r="45" spans="1:11" x14ac:dyDescent="0.25">
      <c r="C45" t="s">
        <v>32</v>
      </c>
    </row>
    <row r="46" spans="1:11" x14ac:dyDescent="0.25">
      <c r="A46" t="s">
        <v>206</v>
      </c>
    </row>
    <row r="47" spans="1:11" x14ac:dyDescent="0.25">
      <c r="A47" t="s">
        <v>207</v>
      </c>
    </row>
    <row r="48" spans="1:11" x14ac:dyDescent="0.25">
      <c r="A48" t="s">
        <v>208</v>
      </c>
    </row>
  </sheetData>
  <mergeCells count="23">
    <mergeCell ref="A31:L31"/>
    <mergeCell ref="A34:E34"/>
    <mergeCell ref="A35:E35"/>
    <mergeCell ref="A36:E36"/>
    <mergeCell ref="A37:E37"/>
    <mergeCell ref="A29:E29"/>
    <mergeCell ref="A12:E12"/>
    <mergeCell ref="A13:E13"/>
    <mergeCell ref="A14:E14"/>
    <mergeCell ref="A16:L16"/>
    <mergeCell ref="A19:E19"/>
    <mergeCell ref="A20:E20"/>
    <mergeCell ref="A21:E21"/>
    <mergeCell ref="A22:E22"/>
    <mergeCell ref="A24:L24"/>
    <mergeCell ref="A27:E27"/>
    <mergeCell ref="A28:E28"/>
    <mergeCell ref="A10:E10"/>
    <mergeCell ref="A1:L1"/>
    <mergeCell ref="A3:L3"/>
    <mergeCell ref="A5:L5"/>
    <mergeCell ref="A8:E8"/>
    <mergeCell ref="A9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0578-8FEA-4BBF-9BCC-2449AF81B1E7}">
  <dimension ref="A1:K59"/>
  <sheetViews>
    <sheetView topLeftCell="A10" workbookViewId="0">
      <selection activeCell="P36" sqref="P36"/>
    </sheetView>
  </sheetViews>
  <sheetFormatPr defaultRowHeight="15" x14ac:dyDescent="0.25"/>
  <cols>
    <col min="1" max="1" width="8" customWidth="1"/>
    <col min="2" max="2" width="9.42578125" customWidth="1"/>
    <col min="3" max="3" width="8" customWidth="1"/>
    <col min="4" max="4" width="34.7109375" customWidth="1"/>
    <col min="5" max="10" width="15.7109375" customWidth="1"/>
  </cols>
  <sheetData>
    <row r="1" spans="1:11" ht="79.5" customHeight="1" x14ac:dyDescent="0.25">
      <c r="A1" s="185" t="s">
        <v>201</v>
      </c>
      <c r="B1" s="185"/>
      <c r="C1" s="185"/>
      <c r="D1" s="185"/>
      <c r="E1" s="185"/>
    </row>
    <row r="2" spans="1:11" ht="18" x14ac:dyDescent="0.25">
      <c r="A2" s="2"/>
      <c r="B2" s="2"/>
      <c r="C2" s="2"/>
      <c r="D2" s="2"/>
      <c r="E2" s="2"/>
    </row>
    <row r="3" spans="1:11" ht="15.75" x14ac:dyDescent="0.25">
      <c r="A3" s="186" t="s">
        <v>0</v>
      </c>
      <c r="B3" s="186"/>
      <c r="C3" s="186"/>
      <c r="D3" s="186"/>
      <c r="E3" s="186"/>
    </row>
    <row r="4" spans="1:11" ht="18" x14ac:dyDescent="0.25">
      <c r="A4" s="2"/>
      <c r="B4" s="2"/>
      <c r="C4" s="2"/>
      <c r="D4" s="2"/>
      <c r="E4" s="2"/>
    </row>
    <row r="5" spans="1:11" ht="15.75" x14ac:dyDescent="0.25">
      <c r="A5" s="186" t="s">
        <v>33</v>
      </c>
      <c r="B5" s="186"/>
      <c r="C5" s="186"/>
      <c r="D5" s="186"/>
      <c r="E5" s="186"/>
    </row>
    <row r="6" spans="1:11" ht="18" x14ac:dyDescent="0.25">
      <c r="A6" s="2"/>
      <c r="B6" s="2"/>
      <c r="C6" s="2"/>
      <c r="D6" s="2"/>
      <c r="E6" s="2"/>
    </row>
    <row r="7" spans="1:11" ht="15.75" x14ac:dyDescent="0.25">
      <c r="A7" s="186" t="s">
        <v>34</v>
      </c>
      <c r="B7" s="186"/>
      <c r="C7" s="186"/>
      <c r="D7" s="186"/>
      <c r="E7" s="186"/>
    </row>
    <row r="8" spans="1:11" ht="15.75" x14ac:dyDescent="0.25">
      <c r="A8" s="3"/>
      <c r="B8" s="3"/>
      <c r="C8" s="3"/>
      <c r="D8" s="3"/>
      <c r="E8" s="3"/>
    </row>
    <row r="9" spans="1:11" ht="15.75" x14ac:dyDescent="0.25">
      <c r="A9" s="186" t="s">
        <v>35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pans="1:11" ht="15.75" x14ac:dyDescent="0.25">
      <c r="A10" s="3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76.5" x14ac:dyDescent="0.25">
      <c r="A11" s="52" t="s">
        <v>36</v>
      </c>
      <c r="B11" s="53" t="s">
        <v>37</v>
      </c>
      <c r="C11" s="53" t="s">
        <v>38</v>
      </c>
      <c r="D11" s="53" t="s">
        <v>39</v>
      </c>
      <c r="E11" s="54" t="s">
        <v>2</v>
      </c>
      <c r="F11" s="54" t="s">
        <v>3</v>
      </c>
      <c r="G11" s="55" t="s">
        <v>4</v>
      </c>
      <c r="H11" s="163" t="s">
        <v>203</v>
      </c>
      <c r="I11" s="54" t="s">
        <v>5</v>
      </c>
      <c r="J11" s="55" t="s">
        <v>6</v>
      </c>
    </row>
    <row r="12" spans="1:11" x14ac:dyDescent="0.25">
      <c r="A12" s="56">
        <v>6</v>
      </c>
      <c r="B12" s="57"/>
      <c r="C12" s="57"/>
      <c r="D12" s="58" t="s">
        <v>40</v>
      </c>
      <c r="E12" s="59">
        <f>E13+E16+E18+E20+E24</f>
        <v>1216201.1200000001</v>
      </c>
      <c r="F12" s="59">
        <v>1363073.4</v>
      </c>
      <c r="G12" s="60">
        <f>G13+G18+G20+G24</f>
        <v>1494092</v>
      </c>
      <c r="H12" s="177">
        <f>H13+H18+H20+H24</f>
        <v>1727779.2</v>
      </c>
      <c r="I12" s="60">
        <f t="shared" ref="I12:J12" si="0">I13+I18+I20+I24</f>
        <v>1494092</v>
      </c>
      <c r="J12" s="60">
        <f t="shared" si="0"/>
        <v>1494092</v>
      </c>
    </row>
    <row r="13" spans="1:11" ht="25.5" x14ac:dyDescent="0.25">
      <c r="A13" s="61"/>
      <c r="B13" s="61">
        <v>63</v>
      </c>
      <c r="C13" s="61"/>
      <c r="D13" s="61" t="s">
        <v>41</v>
      </c>
      <c r="E13" s="62">
        <v>1052997.8500000001</v>
      </c>
      <c r="F13" s="62">
        <v>1243161.3999999999</v>
      </c>
      <c r="G13" s="62">
        <v>1380000</v>
      </c>
      <c r="H13" s="175">
        <v>1600752.02</v>
      </c>
      <c r="I13" s="62">
        <v>1380000</v>
      </c>
      <c r="J13" s="62">
        <v>1380000</v>
      </c>
    </row>
    <row r="14" spans="1:11" ht="38.25" x14ac:dyDescent="0.25">
      <c r="A14" s="63"/>
      <c r="B14" s="64"/>
      <c r="C14" s="65" t="s">
        <v>42</v>
      </c>
      <c r="D14" s="64" t="s">
        <v>43</v>
      </c>
      <c r="E14" s="66">
        <v>1052997.8500000001</v>
      </c>
      <c r="F14" s="66">
        <v>1243161.3999999999</v>
      </c>
      <c r="G14" s="66">
        <v>1380000</v>
      </c>
      <c r="H14" s="165">
        <v>1600752.02</v>
      </c>
      <c r="I14" s="66">
        <v>1380000</v>
      </c>
      <c r="J14" s="66">
        <v>1380000</v>
      </c>
    </row>
    <row r="15" spans="1:11" ht="25.5" x14ac:dyDescent="0.25">
      <c r="A15" s="63"/>
      <c r="B15" s="64"/>
      <c r="C15" s="65" t="s">
        <v>44</v>
      </c>
      <c r="D15" s="64" t="s">
        <v>45</v>
      </c>
      <c r="E15" s="66">
        <v>0</v>
      </c>
      <c r="F15" s="66">
        <v>0</v>
      </c>
      <c r="G15" s="66">
        <v>1380000</v>
      </c>
      <c r="H15" s="165">
        <v>0</v>
      </c>
      <c r="I15" s="66">
        <v>1380000</v>
      </c>
      <c r="J15" s="66">
        <v>1380000</v>
      </c>
    </row>
    <row r="16" spans="1:11" x14ac:dyDescent="0.25">
      <c r="A16" s="61"/>
      <c r="B16" s="61">
        <v>64</v>
      </c>
      <c r="C16" s="67"/>
      <c r="D16" s="61" t="s">
        <v>46</v>
      </c>
      <c r="E16" s="62">
        <v>0.01</v>
      </c>
      <c r="F16" s="62">
        <v>0</v>
      </c>
      <c r="G16" s="62">
        <v>0</v>
      </c>
      <c r="H16" s="175">
        <v>0</v>
      </c>
      <c r="I16" s="62">
        <v>0</v>
      </c>
      <c r="J16" s="62">
        <v>0</v>
      </c>
    </row>
    <row r="17" spans="1:11" x14ac:dyDescent="0.25">
      <c r="A17" s="63"/>
      <c r="B17" s="64"/>
      <c r="C17" s="68" t="s">
        <v>47</v>
      </c>
      <c r="D17" s="64" t="s">
        <v>48</v>
      </c>
      <c r="E17" s="66">
        <v>0.01</v>
      </c>
      <c r="F17" s="66">
        <v>0</v>
      </c>
      <c r="G17" s="66">
        <v>0</v>
      </c>
      <c r="H17" s="165">
        <v>0</v>
      </c>
      <c r="I17" s="66">
        <v>0</v>
      </c>
      <c r="J17" s="66">
        <v>0</v>
      </c>
    </row>
    <row r="18" spans="1:11" ht="38.25" x14ac:dyDescent="0.25">
      <c r="A18" s="61"/>
      <c r="B18" s="61">
        <v>65</v>
      </c>
      <c r="C18" s="67"/>
      <c r="D18" s="61" t="s">
        <v>49</v>
      </c>
      <c r="E18" s="62">
        <v>97.08</v>
      </c>
      <c r="F18" s="62">
        <v>200</v>
      </c>
      <c r="G18" s="62">
        <v>100</v>
      </c>
      <c r="H18" s="175">
        <v>100</v>
      </c>
      <c r="I18" s="62">
        <v>100</v>
      </c>
      <c r="J18" s="62">
        <v>100</v>
      </c>
    </row>
    <row r="19" spans="1:11" x14ac:dyDescent="0.25">
      <c r="A19" s="69"/>
      <c r="B19" s="69"/>
      <c r="C19" s="70" t="s">
        <v>50</v>
      </c>
      <c r="D19" s="70" t="s">
        <v>51</v>
      </c>
      <c r="E19" s="66">
        <v>97.08</v>
      </c>
      <c r="F19" s="66">
        <v>200</v>
      </c>
      <c r="G19" s="66">
        <v>100</v>
      </c>
      <c r="H19" s="165">
        <v>100</v>
      </c>
      <c r="I19" s="66">
        <v>100</v>
      </c>
      <c r="J19" s="66">
        <v>100</v>
      </c>
    </row>
    <row r="20" spans="1:11" ht="51" x14ac:dyDescent="0.25">
      <c r="A20" s="71"/>
      <c r="B20" s="72">
        <v>66</v>
      </c>
      <c r="C20" s="73"/>
      <c r="D20" s="74" t="s">
        <v>52</v>
      </c>
      <c r="E20" s="62">
        <v>27894.63</v>
      </c>
      <c r="F20" s="62">
        <v>36750</v>
      </c>
      <c r="G20" s="62">
        <f>G21+G22</f>
        <v>28500</v>
      </c>
      <c r="H20" s="175">
        <f>H21+H22</f>
        <v>29250</v>
      </c>
      <c r="I20" s="62">
        <f t="shared" ref="I20:J20" si="1">I21+I22</f>
        <v>28500</v>
      </c>
      <c r="J20" s="62">
        <f t="shared" si="1"/>
        <v>28500</v>
      </c>
    </row>
    <row r="21" spans="1:11" x14ac:dyDescent="0.25">
      <c r="A21" s="69"/>
      <c r="B21" s="75"/>
      <c r="C21" s="70" t="s">
        <v>47</v>
      </c>
      <c r="D21" s="76" t="s">
        <v>53</v>
      </c>
      <c r="E21" s="66">
        <f>E20-E22</f>
        <v>18293.560000000001</v>
      </c>
      <c r="F21" s="66">
        <v>36750</v>
      </c>
      <c r="G21" s="66">
        <v>22000</v>
      </c>
      <c r="H21" s="165">
        <v>18250</v>
      </c>
      <c r="I21" s="66">
        <v>22000</v>
      </c>
      <c r="J21" s="66">
        <v>22000</v>
      </c>
    </row>
    <row r="22" spans="1:11" x14ac:dyDescent="0.25">
      <c r="A22" s="69"/>
      <c r="B22" s="75"/>
      <c r="C22" s="70" t="s">
        <v>54</v>
      </c>
      <c r="D22" s="76" t="s">
        <v>55</v>
      </c>
      <c r="E22" s="66">
        <v>9601.07</v>
      </c>
      <c r="F22" s="66">
        <v>0</v>
      </c>
      <c r="G22" s="66">
        <v>6500</v>
      </c>
      <c r="H22" s="165">
        <v>11000</v>
      </c>
      <c r="I22" s="66">
        <v>6500</v>
      </c>
      <c r="J22" s="66">
        <v>6500</v>
      </c>
    </row>
    <row r="23" spans="1:11" x14ac:dyDescent="0.25">
      <c r="A23" s="69"/>
      <c r="B23" s="75"/>
      <c r="C23" s="70" t="s">
        <v>54</v>
      </c>
      <c r="D23" s="76" t="s">
        <v>56</v>
      </c>
      <c r="E23" s="66">
        <v>0</v>
      </c>
      <c r="F23" s="66">
        <v>0</v>
      </c>
      <c r="G23" s="66">
        <v>0</v>
      </c>
      <c r="H23" s="165"/>
      <c r="I23" s="66">
        <v>0</v>
      </c>
      <c r="J23" s="66">
        <v>0</v>
      </c>
    </row>
    <row r="24" spans="1:11" ht="25.5" x14ac:dyDescent="0.25">
      <c r="A24" s="71"/>
      <c r="B24" s="72">
        <v>67</v>
      </c>
      <c r="C24" s="73"/>
      <c r="D24" s="61" t="s">
        <v>57</v>
      </c>
      <c r="E24" s="62">
        <f>135940.46-728.91</f>
        <v>135211.54999999999</v>
      </c>
      <c r="F24" s="62">
        <v>82962</v>
      </c>
      <c r="G24" s="62">
        <v>85492</v>
      </c>
      <c r="H24" s="175">
        <v>97677.18</v>
      </c>
      <c r="I24" s="62">
        <v>85492</v>
      </c>
      <c r="J24" s="62">
        <v>85492</v>
      </c>
    </row>
    <row r="25" spans="1:11" ht="25.5" x14ac:dyDescent="0.25">
      <c r="A25" s="69"/>
      <c r="B25" s="69"/>
      <c r="C25" s="70" t="s">
        <v>58</v>
      </c>
      <c r="D25" s="64" t="s">
        <v>59</v>
      </c>
      <c r="E25" s="66">
        <f>E24-E26</f>
        <v>112761.54999999999</v>
      </c>
      <c r="F25" s="66">
        <v>82962</v>
      </c>
      <c r="G25" s="66">
        <v>85492</v>
      </c>
      <c r="H25" s="165">
        <v>97677.18</v>
      </c>
      <c r="I25" s="66">
        <v>85492</v>
      </c>
      <c r="J25" s="66">
        <v>85492</v>
      </c>
    </row>
    <row r="26" spans="1:11" ht="38.25" x14ac:dyDescent="0.25">
      <c r="A26" s="69"/>
      <c r="B26" s="69"/>
      <c r="C26" s="70" t="s">
        <v>60</v>
      </c>
      <c r="D26" s="64" t="s">
        <v>61</v>
      </c>
      <c r="E26" s="66">
        <v>22450</v>
      </c>
      <c r="F26" s="66">
        <v>0</v>
      </c>
      <c r="G26" s="66">
        <v>0</v>
      </c>
      <c r="H26" s="165">
        <v>0</v>
      </c>
      <c r="I26" s="66">
        <v>0</v>
      </c>
      <c r="J26" s="66">
        <v>0</v>
      </c>
    </row>
    <row r="27" spans="1:11" x14ac:dyDescent="0.25">
      <c r="A27" s="77"/>
      <c r="B27" s="77"/>
      <c r="C27" s="78"/>
      <c r="D27" s="79"/>
      <c r="E27" s="80"/>
      <c r="F27" s="80"/>
      <c r="G27" s="80"/>
      <c r="H27" s="80"/>
      <c r="I27" s="80"/>
      <c r="J27" s="80"/>
      <c r="K27" s="80"/>
    </row>
    <row r="28" spans="1:11" x14ac:dyDescent="0.25">
      <c r="E28" s="81"/>
      <c r="F28" s="81"/>
      <c r="G28" s="81"/>
      <c r="H28" s="81"/>
      <c r="I28" s="81"/>
      <c r="J28" s="81"/>
      <c r="K28" s="81"/>
    </row>
    <row r="29" spans="1:11" ht="15.75" x14ac:dyDescent="0.25">
      <c r="A29" s="186" t="s">
        <v>62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</row>
    <row r="30" spans="1:11" ht="18" x14ac:dyDescent="0.25">
      <c r="A30" s="2"/>
      <c r="B30" s="2"/>
      <c r="C30" s="2"/>
      <c r="D30" s="2"/>
      <c r="E30" s="82"/>
      <c r="F30" s="82"/>
      <c r="G30" s="82"/>
      <c r="H30" s="82"/>
      <c r="I30" s="82"/>
      <c r="J30" s="83"/>
      <c r="K30" s="83"/>
    </row>
    <row r="31" spans="1:11" ht="76.5" x14ac:dyDescent="0.25">
      <c r="A31" s="52" t="s">
        <v>36</v>
      </c>
      <c r="B31" s="53" t="s">
        <v>37</v>
      </c>
      <c r="C31" s="53" t="s">
        <v>38</v>
      </c>
      <c r="D31" s="53" t="s">
        <v>63</v>
      </c>
      <c r="E31" s="54" t="s">
        <v>2</v>
      </c>
      <c r="F31" s="54" t="s">
        <v>3</v>
      </c>
      <c r="G31" s="55" t="s">
        <v>4</v>
      </c>
      <c r="H31" s="163" t="s">
        <v>203</v>
      </c>
      <c r="I31" s="54" t="s">
        <v>5</v>
      </c>
      <c r="J31" s="55" t="s">
        <v>6</v>
      </c>
    </row>
    <row r="32" spans="1:11" x14ac:dyDescent="0.25">
      <c r="A32" s="57" t="s">
        <v>64</v>
      </c>
      <c r="B32" s="57"/>
      <c r="C32" s="57"/>
      <c r="D32" s="57" t="s">
        <v>65</v>
      </c>
      <c r="E32" s="84">
        <f>E33+E52</f>
        <v>1225578.1299999999</v>
      </c>
      <c r="F32" s="84">
        <v>1363073.4</v>
      </c>
      <c r="G32" s="85">
        <f>G33+G52</f>
        <v>1494092</v>
      </c>
      <c r="H32" s="176">
        <f>H33+H52</f>
        <v>1727779.2</v>
      </c>
      <c r="I32" s="85">
        <f t="shared" ref="I32:J32" si="2">I33+I52</f>
        <v>1494092</v>
      </c>
      <c r="J32" s="85">
        <f t="shared" si="2"/>
        <v>1494092</v>
      </c>
    </row>
    <row r="33" spans="1:10" x14ac:dyDescent="0.25">
      <c r="A33" s="61">
        <v>3</v>
      </c>
      <c r="B33" s="61"/>
      <c r="C33" s="61"/>
      <c r="D33" s="61" t="s">
        <v>66</v>
      </c>
      <c r="E33" s="86">
        <v>1203128.1299999999</v>
      </c>
      <c r="F33" s="86">
        <f>F34+F40+F48</f>
        <v>1361673.4</v>
      </c>
      <c r="G33" s="62">
        <f>G34+G40+G48</f>
        <v>1492992</v>
      </c>
      <c r="H33" s="175">
        <f>H34+H40+H46+H48</f>
        <v>1726679.2</v>
      </c>
      <c r="I33" s="62">
        <f t="shared" ref="I33:J33" si="3">I34+I40+I48</f>
        <v>1492992</v>
      </c>
      <c r="J33" s="62">
        <f t="shared" si="3"/>
        <v>1492992</v>
      </c>
    </row>
    <row r="34" spans="1:10" x14ac:dyDescent="0.25">
      <c r="A34" s="87"/>
      <c r="B34" s="87">
        <v>31</v>
      </c>
      <c r="C34" s="87"/>
      <c r="D34" s="87" t="s">
        <v>67</v>
      </c>
      <c r="E34" s="88">
        <v>1052414.0900000001</v>
      </c>
      <c r="F34" s="88">
        <f>F35+F38</f>
        <v>1246889.79</v>
      </c>
      <c r="G34" s="89">
        <f>G35+G38</f>
        <v>1389467.12</v>
      </c>
      <c r="H34" s="164">
        <v>1592500</v>
      </c>
      <c r="I34" s="89">
        <f t="shared" ref="I34:J34" si="4">I35+I38</f>
        <v>1389467.12</v>
      </c>
      <c r="J34" s="89">
        <f t="shared" si="4"/>
        <v>1389467.12</v>
      </c>
    </row>
    <row r="35" spans="1:10" x14ac:dyDescent="0.25">
      <c r="A35" s="90"/>
      <c r="B35" s="90"/>
      <c r="C35" s="91" t="s">
        <v>58</v>
      </c>
      <c r="D35" s="91" t="s">
        <v>68</v>
      </c>
      <c r="E35" s="92">
        <v>12789.79</v>
      </c>
      <c r="F35" s="92">
        <v>12789.79</v>
      </c>
      <c r="G35" s="93">
        <v>11467.12</v>
      </c>
      <c r="H35" s="165">
        <v>0</v>
      </c>
      <c r="I35" s="93">
        <v>11467.12</v>
      </c>
      <c r="J35" s="93">
        <v>11467.12</v>
      </c>
    </row>
    <row r="36" spans="1:10" x14ac:dyDescent="0.25">
      <c r="A36" s="90"/>
      <c r="B36" s="90"/>
      <c r="C36" s="91" t="s">
        <v>47</v>
      </c>
      <c r="D36" s="91" t="s">
        <v>69</v>
      </c>
      <c r="E36" s="92">
        <v>0</v>
      </c>
      <c r="F36" s="92">
        <v>0</v>
      </c>
      <c r="G36" s="93">
        <v>0</v>
      </c>
      <c r="H36" s="165">
        <v>0</v>
      </c>
      <c r="I36" s="93">
        <v>0</v>
      </c>
      <c r="J36" s="93">
        <v>0</v>
      </c>
    </row>
    <row r="37" spans="1:10" x14ac:dyDescent="0.25">
      <c r="A37" s="90"/>
      <c r="B37" s="90"/>
      <c r="C37" s="91" t="s">
        <v>50</v>
      </c>
      <c r="D37" s="91" t="s">
        <v>70</v>
      </c>
      <c r="E37" s="92">
        <v>0</v>
      </c>
      <c r="F37" s="92">
        <v>0</v>
      </c>
      <c r="G37" s="93">
        <v>0</v>
      </c>
      <c r="H37" s="165">
        <v>0</v>
      </c>
      <c r="I37" s="93">
        <v>0</v>
      </c>
      <c r="J37" s="93">
        <v>0</v>
      </c>
    </row>
    <row r="38" spans="1:10" x14ac:dyDescent="0.25">
      <c r="A38" s="90"/>
      <c r="B38" s="90"/>
      <c r="C38" s="91" t="s">
        <v>42</v>
      </c>
      <c r="D38" s="91" t="s">
        <v>71</v>
      </c>
      <c r="E38" s="92">
        <v>1039624.3</v>
      </c>
      <c r="F38" s="92">
        <v>1234100</v>
      </c>
      <c r="G38" s="93">
        <f>1380000-G44</f>
        <v>1378000</v>
      </c>
      <c r="H38" s="171">
        <v>1592500</v>
      </c>
      <c r="I38" s="93">
        <f t="shared" ref="I38:J38" si="5">1380000-I44</f>
        <v>1378000</v>
      </c>
      <c r="J38" s="93">
        <f t="shared" si="5"/>
        <v>1378000</v>
      </c>
    </row>
    <row r="39" spans="1:10" x14ac:dyDescent="0.25">
      <c r="A39" s="90"/>
      <c r="B39" s="90"/>
      <c r="C39" s="91" t="s">
        <v>54</v>
      </c>
      <c r="D39" s="91" t="s">
        <v>72</v>
      </c>
      <c r="E39" s="92">
        <v>0</v>
      </c>
      <c r="F39" s="92">
        <v>0</v>
      </c>
      <c r="G39" s="93">
        <v>0</v>
      </c>
      <c r="H39" s="165">
        <v>0</v>
      </c>
      <c r="I39" s="93">
        <v>0</v>
      </c>
      <c r="J39" s="93">
        <v>0</v>
      </c>
    </row>
    <row r="40" spans="1:10" x14ac:dyDescent="0.25">
      <c r="A40" s="94"/>
      <c r="B40" s="94">
        <v>32</v>
      </c>
      <c r="C40" s="95"/>
      <c r="D40" s="94" t="s">
        <v>73</v>
      </c>
      <c r="E40" s="88">
        <v>149854.89000000001</v>
      </c>
      <c r="F40" s="88">
        <f>F41+F42+F43+F44</f>
        <v>113983.60999999999</v>
      </c>
      <c r="G40" s="89">
        <f>G41+G42+G43+G44+G45</f>
        <v>102574.88</v>
      </c>
      <c r="H40" s="164">
        <f>H41+H42+H43+H44+H45</f>
        <v>132027.18</v>
      </c>
      <c r="I40" s="89">
        <f t="shared" ref="I40:J40" si="6">I41+I42+I43+I44+I45</f>
        <v>102574.88</v>
      </c>
      <c r="J40" s="89">
        <f t="shared" si="6"/>
        <v>102574.88</v>
      </c>
    </row>
    <row r="41" spans="1:10" x14ac:dyDescent="0.25">
      <c r="A41" s="90"/>
      <c r="B41" s="90"/>
      <c r="C41" s="91" t="s">
        <v>58</v>
      </c>
      <c r="D41" s="91" t="s">
        <v>68</v>
      </c>
      <c r="E41" s="92">
        <f>112761.55-12789.79</f>
        <v>99971.760000000009</v>
      </c>
      <c r="F41" s="92">
        <v>69364.789999999994</v>
      </c>
      <c r="G41" s="93">
        <f>85492-G35-G49</f>
        <v>73074.880000000005</v>
      </c>
      <c r="H41" s="165">
        <v>96777.18</v>
      </c>
      <c r="I41" s="93">
        <f t="shared" ref="I41:J41" si="7">85492-I35-I49</f>
        <v>73074.880000000005</v>
      </c>
      <c r="J41" s="93">
        <f t="shared" si="7"/>
        <v>73074.880000000005</v>
      </c>
    </row>
    <row r="42" spans="1:10" x14ac:dyDescent="0.25">
      <c r="A42" s="90"/>
      <c r="B42" s="90"/>
      <c r="C42" s="91" t="s">
        <v>47</v>
      </c>
      <c r="D42" s="91" t="s">
        <v>69</v>
      </c>
      <c r="E42" s="92">
        <v>40832.639999999999</v>
      </c>
      <c r="F42" s="92">
        <v>35350</v>
      </c>
      <c r="G42" s="93">
        <f>22000-G57</f>
        <v>20900</v>
      </c>
      <c r="H42" s="165">
        <v>17150</v>
      </c>
      <c r="I42" s="93">
        <f t="shared" ref="I42:J42" si="8">22000-I57</f>
        <v>20900</v>
      </c>
      <c r="J42" s="93">
        <f t="shared" si="8"/>
        <v>20900</v>
      </c>
    </row>
    <row r="43" spans="1:10" x14ac:dyDescent="0.25">
      <c r="A43" s="90"/>
      <c r="B43" s="90"/>
      <c r="C43" s="91" t="s">
        <v>50</v>
      </c>
      <c r="D43" s="91" t="s">
        <v>70</v>
      </c>
      <c r="E43" s="92">
        <v>0</v>
      </c>
      <c r="F43" s="92">
        <v>200</v>
      </c>
      <c r="G43" s="93">
        <v>100</v>
      </c>
      <c r="H43" s="165">
        <v>100</v>
      </c>
      <c r="I43" s="93">
        <v>100</v>
      </c>
      <c r="J43" s="93">
        <v>100</v>
      </c>
    </row>
    <row r="44" spans="1:10" x14ac:dyDescent="0.25">
      <c r="A44" s="90"/>
      <c r="B44" s="90"/>
      <c r="C44" s="91" t="s">
        <v>42</v>
      </c>
      <c r="D44" s="91" t="s">
        <v>71</v>
      </c>
      <c r="E44" s="92">
        <v>0</v>
      </c>
      <c r="F44" s="92">
        <v>9068.82</v>
      </c>
      <c r="G44" s="93">
        <v>2000</v>
      </c>
      <c r="H44" s="165">
        <v>7000</v>
      </c>
      <c r="I44" s="93">
        <v>2000</v>
      </c>
      <c r="J44" s="93">
        <v>2000</v>
      </c>
    </row>
    <row r="45" spans="1:10" x14ac:dyDescent="0.25">
      <c r="A45" s="90"/>
      <c r="B45" s="90"/>
      <c r="C45" s="91" t="s">
        <v>54</v>
      </c>
      <c r="D45" s="91" t="s">
        <v>72</v>
      </c>
      <c r="E45" s="92">
        <v>9050.49</v>
      </c>
      <c r="F45" s="92">
        <v>0</v>
      </c>
      <c r="G45" s="93">
        <v>6500</v>
      </c>
      <c r="H45" s="165">
        <v>11000</v>
      </c>
      <c r="I45" s="93">
        <v>6500</v>
      </c>
      <c r="J45" s="93">
        <v>6500</v>
      </c>
    </row>
    <row r="46" spans="1:10" x14ac:dyDescent="0.25">
      <c r="A46" s="90"/>
      <c r="B46" s="94">
        <v>38</v>
      </c>
      <c r="C46" s="95"/>
      <c r="D46" s="131" t="s">
        <v>199</v>
      </c>
      <c r="E46" s="88">
        <v>0</v>
      </c>
      <c r="F46" s="88">
        <v>0</v>
      </c>
      <c r="G46" s="89">
        <v>0</v>
      </c>
      <c r="H46" s="161">
        <v>1252.02</v>
      </c>
      <c r="I46" s="89">
        <v>0</v>
      </c>
      <c r="J46" s="89">
        <v>0</v>
      </c>
    </row>
    <row r="47" spans="1:10" x14ac:dyDescent="0.25">
      <c r="A47" s="90"/>
      <c r="B47" s="94"/>
      <c r="C47" s="91" t="s">
        <v>42</v>
      </c>
      <c r="D47" s="139" t="s">
        <v>205</v>
      </c>
      <c r="E47" s="92">
        <v>0</v>
      </c>
      <c r="F47" s="92">
        <v>0</v>
      </c>
      <c r="G47" s="93">
        <v>0</v>
      </c>
      <c r="H47" s="171">
        <v>1252.02</v>
      </c>
      <c r="I47" s="93">
        <v>0</v>
      </c>
      <c r="J47" s="93">
        <v>0</v>
      </c>
    </row>
    <row r="48" spans="1:10" x14ac:dyDescent="0.25">
      <c r="A48" s="94"/>
      <c r="B48" s="94">
        <v>34</v>
      </c>
      <c r="C48" s="95"/>
      <c r="D48" s="96" t="s">
        <v>74</v>
      </c>
      <c r="E48" s="88">
        <v>859.15</v>
      </c>
      <c r="F48" s="88">
        <v>800</v>
      </c>
      <c r="G48" s="89">
        <v>950</v>
      </c>
      <c r="H48" s="164">
        <v>900</v>
      </c>
      <c r="I48" s="89">
        <v>950</v>
      </c>
      <c r="J48" s="89">
        <v>950</v>
      </c>
    </row>
    <row r="49" spans="1:10" x14ac:dyDescent="0.25">
      <c r="A49" s="90"/>
      <c r="B49" s="90"/>
      <c r="C49" s="91" t="s">
        <v>58</v>
      </c>
      <c r="D49" s="91" t="s">
        <v>68</v>
      </c>
      <c r="E49" s="92">
        <v>859.15</v>
      </c>
      <c r="F49" s="92">
        <v>800</v>
      </c>
      <c r="G49" s="93">
        <v>950</v>
      </c>
      <c r="H49" s="165">
        <v>900</v>
      </c>
      <c r="I49" s="93">
        <v>950</v>
      </c>
      <c r="J49" s="93">
        <v>950</v>
      </c>
    </row>
    <row r="50" spans="1:10" x14ac:dyDescent="0.25">
      <c r="A50" s="90"/>
      <c r="B50" s="90"/>
      <c r="C50" s="91" t="s">
        <v>47</v>
      </c>
      <c r="D50" s="91" t="s">
        <v>69</v>
      </c>
      <c r="E50" s="92">
        <v>0</v>
      </c>
      <c r="F50" s="92">
        <v>0</v>
      </c>
      <c r="G50" s="93">
        <v>0</v>
      </c>
      <c r="H50" s="165">
        <v>0</v>
      </c>
      <c r="I50" s="93">
        <v>0</v>
      </c>
      <c r="J50" s="93">
        <v>0</v>
      </c>
    </row>
    <row r="51" spans="1:10" x14ac:dyDescent="0.25">
      <c r="A51" s="90"/>
      <c r="B51" s="90"/>
      <c r="C51" s="91" t="s">
        <v>42</v>
      </c>
      <c r="D51" s="91" t="s">
        <v>71</v>
      </c>
      <c r="E51" s="92">
        <v>0</v>
      </c>
      <c r="F51" s="92">
        <v>0</v>
      </c>
      <c r="G51" s="93">
        <v>0</v>
      </c>
      <c r="H51" s="165">
        <v>0</v>
      </c>
      <c r="I51" s="93">
        <v>0</v>
      </c>
      <c r="J51" s="93">
        <v>0</v>
      </c>
    </row>
    <row r="52" spans="1:10" ht="25.5" x14ac:dyDescent="0.25">
      <c r="A52" s="97">
        <v>4</v>
      </c>
      <c r="B52" s="97"/>
      <c r="C52" s="97"/>
      <c r="D52" s="98" t="s">
        <v>75</v>
      </c>
      <c r="E52" s="86">
        <v>22450</v>
      </c>
      <c r="F52" s="86">
        <v>1400</v>
      </c>
      <c r="G52" s="62">
        <v>1100</v>
      </c>
      <c r="H52" s="175">
        <v>1100</v>
      </c>
      <c r="I52" s="62">
        <v>1100</v>
      </c>
      <c r="J52" s="62">
        <v>1100</v>
      </c>
    </row>
    <row r="53" spans="1:10" ht="25.5" x14ac:dyDescent="0.25">
      <c r="A53" s="99"/>
      <c r="B53" s="99">
        <v>41</v>
      </c>
      <c r="C53" s="99"/>
      <c r="D53" s="100" t="s">
        <v>76</v>
      </c>
      <c r="E53" s="92">
        <v>0</v>
      </c>
      <c r="F53" s="92">
        <v>0</v>
      </c>
      <c r="G53" s="93">
        <v>0</v>
      </c>
      <c r="H53" s="165">
        <v>0</v>
      </c>
      <c r="I53" s="93">
        <v>0</v>
      </c>
      <c r="J53" s="93">
        <v>0</v>
      </c>
    </row>
    <row r="54" spans="1:10" x14ac:dyDescent="0.25">
      <c r="A54" s="99"/>
      <c r="B54" s="99"/>
      <c r="C54" s="101" t="s">
        <v>58</v>
      </c>
      <c r="D54" s="91" t="s">
        <v>68</v>
      </c>
      <c r="E54" s="92">
        <v>0</v>
      </c>
      <c r="F54" s="92">
        <v>0</v>
      </c>
      <c r="G54" s="93">
        <v>0</v>
      </c>
      <c r="H54" s="165">
        <v>0</v>
      </c>
      <c r="I54" s="93">
        <v>0</v>
      </c>
      <c r="J54" s="93">
        <v>0</v>
      </c>
    </row>
    <row r="55" spans="1:10" ht="25.5" x14ac:dyDescent="0.25">
      <c r="A55" s="87"/>
      <c r="B55" s="87">
        <v>42</v>
      </c>
      <c r="C55" s="87"/>
      <c r="D55" s="102" t="s">
        <v>77</v>
      </c>
      <c r="E55" s="17">
        <v>22450</v>
      </c>
      <c r="F55" s="88">
        <v>1400</v>
      </c>
      <c r="G55" s="89">
        <v>1100</v>
      </c>
      <c r="H55" s="164">
        <v>1100</v>
      </c>
      <c r="I55" s="89">
        <v>1100</v>
      </c>
      <c r="J55" s="89">
        <v>1100</v>
      </c>
    </row>
    <row r="56" spans="1:10" x14ac:dyDescent="0.25">
      <c r="A56" s="99"/>
      <c r="B56" s="99"/>
      <c r="C56" s="101" t="s">
        <v>58</v>
      </c>
      <c r="D56" s="91" t="s">
        <v>68</v>
      </c>
      <c r="E56" s="92">
        <v>22450</v>
      </c>
      <c r="F56" s="92">
        <v>0</v>
      </c>
      <c r="G56" s="93">
        <v>0</v>
      </c>
      <c r="H56" s="165"/>
      <c r="I56" s="93">
        <v>0</v>
      </c>
      <c r="J56" s="93">
        <v>0</v>
      </c>
    </row>
    <row r="57" spans="1:10" x14ac:dyDescent="0.25">
      <c r="A57" s="99"/>
      <c r="B57" s="99"/>
      <c r="C57" s="91" t="s">
        <v>47</v>
      </c>
      <c r="D57" s="91" t="s">
        <v>69</v>
      </c>
      <c r="E57" s="92">
        <v>0</v>
      </c>
      <c r="F57" s="92">
        <v>1400</v>
      </c>
      <c r="G57" s="93">
        <v>1100</v>
      </c>
      <c r="H57" s="165">
        <v>1100</v>
      </c>
      <c r="I57" s="93">
        <v>1100</v>
      </c>
      <c r="J57" s="93">
        <v>1100</v>
      </c>
    </row>
    <row r="58" spans="1:10" x14ac:dyDescent="0.25">
      <c r="A58" s="99"/>
      <c r="B58" s="99"/>
      <c r="C58" s="91" t="s">
        <v>42</v>
      </c>
      <c r="D58" s="91" t="s">
        <v>71</v>
      </c>
      <c r="E58" s="92">
        <v>0</v>
      </c>
      <c r="F58" s="92">
        <v>0</v>
      </c>
      <c r="G58" s="93">
        <v>0</v>
      </c>
      <c r="H58" s="165"/>
      <c r="I58" s="93">
        <v>0</v>
      </c>
      <c r="J58" s="93">
        <v>0</v>
      </c>
    </row>
    <row r="59" spans="1:10" x14ac:dyDescent="0.25">
      <c r="A59" s="99"/>
      <c r="B59" s="99"/>
      <c r="C59" s="91" t="s">
        <v>54</v>
      </c>
      <c r="D59" s="91" t="s">
        <v>72</v>
      </c>
      <c r="E59" s="92">
        <v>0</v>
      </c>
      <c r="F59" s="92">
        <v>0</v>
      </c>
      <c r="G59" s="93">
        <v>0</v>
      </c>
      <c r="H59" s="165"/>
      <c r="I59" s="93">
        <v>0</v>
      </c>
      <c r="J59" s="93">
        <v>0</v>
      </c>
    </row>
  </sheetData>
  <mergeCells count="6">
    <mergeCell ref="A29:K29"/>
    <mergeCell ref="A1:E1"/>
    <mergeCell ref="A3:E3"/>
    <mergeCell ref="A5:E5"/>
    <mergeCell ref="A7:E7"/>
    <mergeCell ref="A9:K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459A-FFC0-4ED1-924F-599660BD09BD}">
  <dimension ref="A1:H37"/>
  <sheetViews>
    <sheetView topLeftCell="A3" workbookViewId="0">
      <selection activeCell="K12" sqref="K12"/>
    </sheetView>
  </sheetViews>
  <sheetFormatPr defaultRowHeight="15" x14ac:dyDescent="0.25"/>
  <cols>
    <col min="1" max="1" width="27.140625" customWidth="1"/>
    <col min="2" max="7" width="15.7109375" customWidth="1"/>
  </cols>
  <sheetData>
    <row r="1" spans="1:8" ht="69" customHeight="1" x14ac:dyDescent="0.25">
      <c r="A1" s="185" t="s">
        <v>202</v>
      </c>
      <c r="B1" s="185"/>
      <c r="C1" s="185"/>
      <c r="D1" s="185"/>
      <c r="E1" s="185"/>
      <c r="F1" s="185"/>
      <c r="G1" s="185"/>
      <c r="H1" s="185"/>
    </row>
    <row r="2" spans="1:8" ht="18" x14ac:dyDescent="0.25">
      <c r="A2" s="2"/>
      <c r="B2" s="2"/>
      <c r="C2" s="2"/>
      <c r="D2" s="2"/>
      <c r="E2" s="2"/>
      <c r="F2" s="2"/>
      <c r="G2" s="2"/>
      <c r="H2" s="2"/>
    </row>
    <row r="3" spans="1:8" ht="15.75" x14ac:dyDescent="0.25">
      <c r="A3" s="186" t="s">
        <v>0</v>
      </c>
      <c r="B3" s="186"/>
      <c r="C3" s="186"/>
      <c r="D3" s="186"/>
      <c r="E3" s="186"/>
      <c r="F3" s="186"/>
      <c r="G3" s="186"/>
      <c r="H3" s="186"/>
    </row>
    <row r="4" spans="1:8" ht="18" x14ac:dyDescent="0.25">
      <c r="B4" s="2"/>
      <c r="C4" s="2"/>
      <c r="D4" s="2"/>
      <c r="E4" s="2"/>
      <c r="F4" s="2"/>
      <c r="G4" s="4"/>
      <c r="H4" s="4"/>
    </row>
    <row r="5" spans="1:8" ht="15.75" x14ac:dyDescent="0.25">
      <c r="A5" s="186" t="s">
        <v>33</v>
      </c>
      <c r="B5" s="186"/>
      <c r="C5" s="186"/>
      <c r="D5" s="186"/>
      <c r="E5" s="186"/>
      <c r="F5" s="186"/>
      <c r="G5" s="186"/>
      <c r="H5" s="186"/>
    </row>
    <row r="6" spans="1:8" ht="18" x14ac:dyDescent="0.25">
      <c r="A6" s="2"/>
      <c r="B6" s="2"/>
      <c r="C6" s="2"/>
      <c r="D6" s="2"/>
      <c r="E6" s="2"/>
      <c r="F6" s="2"/>
      <c r="G6" s="4"/>
      <c r="H6" s="4"/>
    </row>
    <row r="7" spans="1:8" ht="15.75" x14ac:dyDescent="0.25">
      <c r="A7" s="186" t="s">
        <v>78</v>
      </c>
      <c r="B7" s="186"/>
      <c r="C7" s="186"/>
      <c r="D7" s="186"/>
      <c r="E7" s="186"/>
      <c r="F7" s="186"/>
      <c r="G7" s="186"/>
      <c r="H7" s="186"/>
    </row>
    <row r="8" spans="1:8" ht="18" x14ac:dyDescent="0.25">
      <c r="A8" s="2"/>
      <c r="B8" s="2"/>
      <c r="C8" s="2"/>
      <c r="D8" s="2"/>
      <c r="E8" s="2"/>
      <c r="F8" s="2"/>
      <c r="G8" s="4"/>
      <c r="H8" s="4"/>
    </row>
    <row r="9" spans="1:8" ht="76.5" x14ac:dyDescent="0.25">
      <c r="A9" s="103" t="s">
        <v>79</v>
      </c>
      <c r="B9" s="103" t="s">
        <v>2</v>
      </c>
      <c r="C9" s="103" t="s">
        <v>3</v>
      </c>
      <c r="D9" s="103" t="s">
        <v>4</v>
      </c>
      <c r="E9" s="166" t="s">
        <v>203</v>
      </c>
      <c r="F9" s="103" t="s">
        <v>5</v>
      </c>
      <c r="G9" s="103" t="s">
        <v>6</v>
      </c>
    </row>
    <row r="10" spans="1:8" x14ac:dyDescent="0.25">
      <c r="A10" s="104">
        <v>1</v>
      </c>
      <c r="B10" s="104">
        <v>2</v>
      </c>
      <c r="C10" s="104">
        <v>3</v>
      </c>
      <c r="D10" s="104">
        <v>4</v>
      </c>
      <c r="E10" s="167">
        <v>5</v>
      </c>
      <c r="F10" s="104">
        <v>6</v>
      </c>
      <c r="G10" s="104">
        <v>7</v>
      </c>
    </row>
    <row r="11" spans="1:8" x14ac:dyDescent="0.25">
      <c r="A11" s="105"/>
      <c r="B11" s="105" t="s">
        <v>80</v>
      </c>
      <c r="C11" s="105"/>
      <c r="D11" s="105"/>
      <c r="E11" s="178"/>
      <c r="F11" s="105"/>
      <c r="G11" s="105"/>
    </row>
    <row r="12" spans="1:8" x14ac:dyDescent="0.25">
      <c r="A12" s="106" t="s">
        <v>81</v>
      </c>
      <c r="B12" s="107">
        <f>76938.05+59002.41</f>
        <v>135940.46000000002</v>
      </c>
      <c r="C12" s="107">
        <v>82962</v>
      </c>
      <c r="D12" s="107">
        <v>85492</v>
      </c>
      <c r="E12" s="168">
        <v>97677.18</v>
      </c>
      <c r="F12" s="107">
        <v>85492</v>
      </c>
      <c r="G12" s="107">
        <v>85492</v>
      </c>
    </row>
    <row r="13" spans="1:8" x14ac:dyDescent="0.25">
      <c r="A13" s="106" t="s">
        <v>82</v>
      </c>
      <c r="B13" s="107">
        <f>67627.02+59099.5</f>
        <v>126726.52</v>
      </c>
      <c r="C13" s="107">
        <v>82962</v>
      </c>
      <c r="D13" s="107">
        <v>85492</v>
      </c>
      <c r="E13" s="168">
        <v>97677.18</v>
      </c>
      <c r="F13" s="107">
        <v>85492</v>
      </c>
      <c r="G13" s="107">
        <v>85492</v>
      </c>
    </row>
    <row r="14" spans="1:8" x14ac:dyDescent="0.25">
      <c r="A14" s="106" t="s">
        <v>83</v>
      </c>
      <c r="B14" s="107">
        <f>B12-B13</f>
        <v>9213.9400000000169</v>
      </c>
      <c r="C14" s="107">
        <v>0</v>
      </c>
      <c r="D14" s="107">
        <v>0</v>
      </c>
      <c r="E14" s="168">
        <v>0</v>
      </c>
      <c r="F14" s="107">
        <v>0</v>
      </c>
      <c r="G14" s="107">
        <v>0</v>
      </c>
    </row>
    <row r="15" spans="1:8" x14ac:dyDescent="0.25">
      <c r="A15" s="105"/>
      <c r="B15" s="108" t="s">
        <v>84</v>
      </c>
      <c r="C15" s="108"/>
      <c r="D15" s="108"/>
      <c r="E15" s="179"/>
      <c r="F15" s="108"/>
      <c r="G15" s="108"/>
    </row>
    <row r="16" spans="1:8" x14ac:dyDescent="0.25">
      <c r="A16" s="106" t="s">
        <v>81</v>
      </c>
      <c r="B16" s="107">
        <v>18293.560000000001</v>
      </c>
      <c r="C16" s="107">
        <v>36750</v>
      </c>
      <c r="D16" s="107">
        <v>22000</v>
      </c>
      <c r="E16" s="168">
        <v>18250</v>
      </c>
      <c r="F16" s="107">
        <v>22000</v>
      </c>
      <c r="G16" s="107">
        <v>22000</v>
      </c>
    </row>
    <row r="17" spans="1:7" x14ac:dyDescent="0.25">
      <c r="A17" s="106" t="s">
        <v>82</v>
      </c>
      <c r="B17" s="107">
        <v>21507.99</v>
      </c>
      <c r="C17" s="107">
        <v>36750</v>
      </c>
      <c r="D17" s="107">
        <v>22000</v>
      </c>
      <c r="E17" s="168">
        <v>18250</v>
      </c>
      <c r="F17" s="107">
        <v>22000</v>
      </c>
      <c r="G17" s="107">
        <v>22000</v>
      </c>
    </row>
    <row r="18" spans="1:7" x14ac:dyDescent="0.25">
      <c r="A18" s="106" t="s">
        <v>83</v>
      </c>
      <c r="B18" s="107">
        <f>B16-B17</f>
        <v>-3214.4300000000003</v>
      </c>
      <c r="C18" s="107">
        <v>0</v>
      </c>
      <c r="D18" s="107">
        <v>0</v>
      </c>
      <c r="E18" s="168">
        <v>0</v>
      </c>
      <c r="F18" s="107">
        <v>0</v>
      </c>
      <c r="G18" s="107">
        <v>0</v>
      </c>
    </row>
    <row r="19" spans="1:7" x14ac:dyDescent="0.25">
      <c r="A19" s="105"/>
      <c r="B19" s="108" t="s">
        <v>85</v>
      </c>
      <c r="C19" s="108"/>
      <c r="D19" s="108"/>
      <c r="E19" s="179"/>
      <c r="F19" s="108"/>
      <c r="G19" s="108"/>
    </row>
    <row r="20" spans="1:7" x14ac:dyDescent="0.25">
      <c r="A20" s="106" t="s">
        <v>81</v>
      </c>
      <c r="B20" s="107">
        <v>9601.07</v>
      </c>
      <c r="C20" s="107">
        <v>0</v>
      </c>
      <c r="D20" s="107">
        <v>6500</v>
      </c>
      <c r="E20" s="168">
        <v>11000</v>
      </c>
      <c r="F20" s="107">
        <v>6500</v>
      </c>
      <c r="G20" s="107">
        <v>6500</v>
      </c>
    </row>
    <row r="21" spans="1:7" x14ac:dyDescent="0.25">
      <c r="A21" s="106" t="s">
        <v>82</v>
      </c>
      <c r="B21" s="107">
        <v>9050.49</v>
      </c>
      <c r="C21" s="107">
        <v>0</v>
      </c>
      <c r="D21" s="107">
        <v>6500</v>
      </c>
      <c r="E21" s="168">
        <v>11000</v>
      </c>
      <c r="F21" s="107">
        <v>6500</v>
      </c>
      <c r="G21" s="107">
        <v>6500</v>
      </c>
    </row>
    <row r="22" spans="1:7" x14ac:dyDescent="0.25">
      <c r="A22" s="106" t="s">
        <v>83</v>
      </c>
      <c r="B22" s="107">
        <f>B20-B21</f>
        <v>550.57999999999993</v>
      </c>
      <c r="C22" s="107">
        <v>0</v>
      </c>
      <c r="D22" s="107">
        <v>0</v>
      </c>
      <c r="E22" s="168">
        <v>0</v>
      </c>
      <c r="F22" s="107">
        <v>0</v>
      </c>
      <c r="G22" s="107">
        <v>0</v>
      </c>
    </row>
    <row r="23" spans="1:7" x14ac:dyDescent="0.25">
      <c r="A23" s="105"/>
      <c r="B23" s="108" t="s">
        <v>86</v>
      </c>
      <c r="C23" s="108"/>
      <c r="D23" s="108"/>
      <c r="E23" s="179"/>
      <c r="F23" s="108"/>
      <c r="G23" s="108"/>
    </row>
    <row r="24" spans="1:7" x14ac:dyDescent="0.25">
      <c r="A24" s="106" t="s">
        <v>81</v>
      </c>
      <c r="B24" s="107">
        <v>1052268.94</v>
      </c>
      <c r="C24" s="107">
        <v>1243161.3999999999</v>
      </c>
      <c r="D24" s="107">
        <v>1380000</v>
      </c>
      <c r="E24" s="168">
        <v>1600752.02</v>
      </c>
      <c r="F24" s="107">
        <v>1380000</v>
      </c>
      <c r="G24" s="107">
        <v>1380000</v>
      </c>
    </row>
    <row r="25" spans="1:7" x14ac:dyDescent="0.25">
      <c r="A25" s="106" t="s">
        <v>82</v>
      </c>
      <c r="B25" s="107">
        <v>1068293.1299999999</v>
      </c>
      <c r="C25" s="107">
        <v>1243161.3999999999</v>
      </c>
      <c r="D25" s="107">
        <v>1380000</v>
      </c>
      <c r="E25" s="168">
        <v>1600752.02</v>
      </c>
      <c r="F25" s="107">
        <v>1380000</v>
      </c>
      <c r="G25" s="107">
        <v>1380000</v>
      </c>
    </row>
    <row r="26" spans="1:7" x14ac:dyDescent="0.25">
      <c r="A26" s="106" t="s">
        <v>83</v>
      </c>
      <c r="B26" s="107">
        <f>B24-B25</f>
        <v>-16024.189999999944</v>
      </c>
      <c r="C26" s="107"/>
      <c r="D26" s="107">
        <v>0</v>
      </c>
      <c r="E26" s="168">
        <v>0</v>
      </c>
      <c r="F26" s="107">
        <v>0</v>
      </c>
      <c r="G26" s="107">
        <v>0</v>
      </c>
    </row>
    <row r="27" spans="1:7" x14ac:dyDescent="0.25">
      <c r="A27" s="105"/>
      <c r="B27" s="108" t="s">
        <v>87</v>
      </c>
      <c r="C27" s="108"/>
      <c r="D27" s="108"/>
      <c r="E27" s="179"/>
      <c r="F27" s="108"/>
      <c r="G27" s="108"/>
    </row>
    <row r="28" spans="1:7" x14ac:dyDescent="0.25">
      <c r="A28" s="106" t="s">
        <v>81</v>
      </c>
      <c r="B28" s="107">
        <v>97.09</v>
      </c>
      <c r="C28" s="107">
        <v>200</v>
      </c>
      <c r="D28" s="107">
        <v>100</v>
      </c>
      <c r="E28" s="168">
        <v>100</v>
      </c>
      <c r="F28" s="107">
        <v>100</v>
      </c>
      <c r="G28" s="107">
        <v>100</v>
      </c>
    </row>
    <row r="29" spans="1:7" x14ac:dyDescent="0.25">
      <c r="A29" s="106" t="s">
        <v>82</v>
      </c>
      <c r="B29" s="107">
        <v>0</v>
      </c>
      <c r="C29" s="107">
        <v>200</v>
      </c>
      <c r="D29" s="107">
        <v>100</v>
      </c>
      <c r="E29" s="168">
        <v>100</v>
      </c>
      <c r="F29" s="107">
        <v>100</v>
      </c>
      <c r="G29" s="107">
        <v>100</v>
      </c>
    </row>
    <row r="30" spans="1:7" x14ac:dyDescent="0.25">
      <c r="A30" s="106" t="s">
        <v>83</v>
      </c>
      <c r="B30" s="107">
        <v>97.09</v>
      </c>
      <c r="C30" s="107">
        <v>0</v>
      </c>
      <c r="D30" s="107">
        <v>0</v>
      </c>
      <c r="E30" s="168">
        <v>0</v>
      </c>
      <c r="F30" s="107">
        <v>0</v>
      </c>
      <c r="G30" s="107">
        <v>0</v>
      </c>
    </row>
    <row r="31" spans="1:7" x14ac:dyDescent="0.25">
      <c r="A31" s="105" t="s">
        <v>88</v>
      </c>
      <c r="B31" s="108">
        <f>B12+B16+B20+B24+B28</f>
        <v>1216201.1200000001</v>
      </c>
      <c r="C31" s="108">
        <v>1363073.4</v>
      </c>
      <c r="D31" s="108">
        <f>D12+D16+D20+D24+D28</f>
        <v>1494092</v>
      </c>
      <c r="E31" s="179">
        <f>E12+E16+E20+E24+E28</f>
        <v>1727779.2</v>
      </c>
      <c r="F31" s="108">
        <f t="shared" ref="F31:G32" si="0">F12+F16+F20+F24+F28</f>
        <v>1494092</v>
      </c>
      <c r="G31" s="108">
        <f t="shared" si="0"/>
        <v>1494092</v>
      </c>
    </row>
    <row r="32" spans="1:7" x14ac:dyDescent="0.25">
      <c r="A32" s="105" t="s">
        <v>89</v>
      </c>
      <c r="B32" s="108">
        <f>B13+B17+B21+B25</f>
        <v>1225578.1299999999</v>
      </c>
      <c r="C32" s="108">
        <v>1363073.4</v>
      </c>
      <c r="D32" s="108">
        <f>D13+D17+D21+D25+D29</f>
        <v>1494092</v>
      </c>
      <c r="E32" s="179">
        <f>E13+E17+E21+E25+E29</f>
        <v>1727779.2</v>
      </c>
      <c r="F32" s="108">
        <f t="shared" si="0"/>
        <v>1494092</v>
      </c>
      <c r="G32" s="108">
        <f t="shared" si="0"/>
        <v>1494092</v>
      </c>
    </row>
    <row r="33" spans="1:8" x14ac:dyDescent="0.25">
      <c r="A33" s="105" t="s">
        <v>90</v>
      </c>
      <c r="B33" s="109">
        <f>B31-B32</f>
        <v>-9377.0099999997765</v>
      </c>
      <c r="C33" s="108">
        <v>0</v>
      </c>
      <c r="D33" s="108">
        <v>0</v>
      </c>
      <c r="E33" s="179">
        <v>0</v>
      </c>
      <c r="F33" s="108">
        <v>0</v>
      </c>
      <c r="G33" s="108">
        <v>0</v>
      </c>
    </row>
    <row r="34" spans="1:8" x14ac:dyDescent="0.25">
      <c r="A34" s="105" t="s">
        <v>91</v>
      </c>
      <c r="B34" s="110">
        <v>6271.7380051761893</v>
      </c>
      <c r="C34" s="111"/>
      <c r="D34" s="111"/>
      <c r="E34" s="111"/>
      <c r="F34" s="111"/>
      <c r="G34" s="111"/>
      <c r="H34" s="111"/>
    </row>
    <row r="35" spans="1:8" x14ac:dyDescent="0.25">
      <c r="A35" s="105" t="s">
        <v>92</v>
      </c>
      <c r="B35" s="110">
        <v>1089.256088658836</v>
      </c>
      <c r="C35" s="111"/>
      <c r="D35" s="111"/>
      <c r="E35" s="111"/>
      <c r="F35" s="111"/>
      <c r="G35" s="111"/>
      <c r="H35" s="111"/>
    </row>
    <row r="36" spans="1:8" x14ac:dyDescent="0.25">
      <c r="A36" s="105" t="s">
        <v>93</v>
      </c>
      <c r="B36" s="110">
        <v>8136.4271019974785</v>
      </c>
      <c r="C36" s="111"/>
      <c r="D36" s="111"/>
      <c r="E36" s="111"/>
      <c r="F36" s="111"/>
      <c r="G36" s="111"/>
      <c r="H36" s="111"/>
    </row>
    <row r="37" spans="1:8" x14ac:dyDescent="0.25">
      <c r="A37" s="105" t="s">
        <v>94</v>
      </c>
      <c r="B37" s="108">
        <f>B33+B34+B35+B36</f>
        <v>6120.4111958327276</v>
      </c>
      <c r="C37" s="112"/>
      <c r="D37" s="111"/>
      <c r="E37" s="111"/>
      <c r="F37" s="111"/>
      <c r="G37" s="111"/>
      <c r="H37" s="111"/>
    </row>
  </sheetData>
  <mergeCells count="4">
    <mergeCell ref="A1:H1"/>
    <mergeCell ref="A3:H3"/>
    <mergeCell ref="A5:H5"/>
    <mergeCell ref="A7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C42B3-0E39-4B8C-809C-FD559B0E3635}">
  <dimension ref="A1:G15"/>
  <sheetViews>
    <sheetView workbookViewId="0">
      <selection activeCell="E19" sqref="E19"/>
    </sheetView>
  </sheetViews>
  <sheetFormatPr defaultRowHeight="15" x14ac:dyDescent="0.25"/>
  <cols>
    <col min="1" max="1" width="37.5703125" customWidth="1"/>
    <col min="2" max="5" width="15.7109375" customWidth="1"/>
    <col min="6" max="6" width="15.42578125" customWidth="1"/>
    <col min="7" max="7" width="15.7109375" customWidth="1"/>
  </cols>
  <sheetData>
    <row r="1" spans="1:7" ht="52.5" customHeight="1" x14ac:dyDescent="0.25">
      <c r="A1" s="185" t="s">
        <v>202</v>
      </c>
      <c r="B1" s="185"/>
      <c r="C1" s="185"/>
    </row>
    <row r="2" spans="1:7" ht="18" x14ac:dyDescent="0.25">
      <c r="A2" s="2"/>
      <c r="B2" s="2"/>
      <c r="C2" s="2"/>
    </row>
    <row r="3" spans="1:7" ht="15.75" x14ac:dyDescent="0.25">
      <c r="A3" s="186" t="s">
        <v>0</v>
      </c>
      <c r="B3" s="186"/>
      <c r="C3" s="187"/>
    </row>
    <row r="4" spans="1:7" ht="18" x14ac:dyDescent="0.25">
      <c r="A4" s="2"/>
      <c r="B4" s="2"/>
      <c r="C4" s="4"/>
    </row>
    <row r="5" spans="1:7" ht="15.75" x14ac:dyDescent="0.25">
      <c r="A5" s="186" t="s">
        <v>33</v>
      </c>
      <c r="B5" s="188"/>
      <c r="C5" s="188"/>
    </row>
    <row r="6" spans="1:7" ht="18" x14ac:dyDescent="0.25">
      <c r="A6" s="2"/>
      <c r="B6" s="2"/>
      <c r="C6" s="4"/>
    </row>
    <row r="7" spans="1:7" ht="15.75" x14ac:dyDescent="0.25">
      <c r="A7" s="186" t="s">
        <v>95</v>
      </c>
      <c r="B7" s="211"/>
      <c r="C7" s="211"/>
    </row>
    <row r="8" spans="1:7" ht="18" x14ac:dyDescent="0.25">
      <c r="A8" s="2"/>
      <c r="B8" s="2"/>
      <c r="C8" s="4"/>
    </row>
    <row r="9" spans="1:7" ht="76.5" x14ac:dyDescent="0.25">
      <c r="A9" s="52" t="s">
        <v>96</v>
      </c>
      <c r="B9" s="54" t="s">
        <v>2</v>
      </c>
      <c r="C9" s="52" t="s">
        <v>3</v>
      </c>
      <c r="D9" s="52" t="s">
        <v>4</v>
      </c>
      <c r="E9" s="160" t="s">
        <v>203</v>
      </c>
      <c r="F9" s="52" t="s">
        <v>5</v>
      </c>
      <c r="G9" s="52" t="s">
        <v>6</v>
      </c>
    </row>
    <row r="10" spans="1:7" x14ac:dyDescent="0.25">
      <c r="A10" s="57" t="s">
        <v>97</v>
      </c>
      <c r="B10" s="84">
        <v>1225578.1299999999</v>
      </c>
      <c r="C10" s="84">
        <v>1363073.4</v>
      </c>
      <c r="D10" s="85">
        <v>1494092</v>
      </c>
      <c r="E10" s="176">
        <v>1727779.2</v>
      </c>
      <c r="F10" s="85">
        <v>1494092</v>
      </c>
      <c r="G10" s="85">
        <v>1494092</v>
      </c>
    </row>
    <row r="11" spans="1:7" x14ac:dyDescent="0.25">
      <c r="A11" s="61" t="s">
        <v>98</v>
      </c>
      <c r="B11" s="86">
        <v>1225578.1299999999</v>
      </c>
      <c r="C11" s="62">
        <v>1363073.4</v>
      </c>
      <c r="D11" s="62">
        <v>1494092</v>
      </c>
      <c r="E11" s="175">
        <v>1727779.2</v>
      </c>
      <c r="F11" s="62">
        <v>1494092</v>
      </c>
      <c r="G11" s="62">
        <v>1494092</v>
      </c>
    </row>
    <row r="12" spans="1:7" x14ac:dyDescent="0.25">
      <c r="A12" s="99" t="s">
        <v>99</v>
      </c>
      <c r="B12" s="92">
        <v>1157366.58</v>
      </c>
      <c r="C12" s="93">
        <v>1348740.4</v>
      </c>
      <c r="D12" s="93">
        <v>1494092</v>
      </c>
      <c r="E12" s="165">
        <v>1727779.2</v>
      </c>
      <c r="F12" s="93">
        <v>1494092</v>
      </c>
      <c r="G12" s="93">
        <v>1494092</v>
      </c>
    </row>
    <row r="13" spans="1:7" x14ac:dyDescent="0.25">
      <c r="A13" s="99" t="s">
        <v>100</v>
      </c>
      <c r="B13" s="92">
        <v>50733.09</v>
      </c>
      <c r="C13" s="93">
        <v>0</v>
      </c>
      <c r="D13" s="93">
        <v>0</v>
      </c>
      <c r="E13" s="165">
        <v>0</v>
      </c>
      <c r="F13" s="93">
        <v>0</v>
      </c>
      <c r="G13" s="93">
        <v>0</v>
      </c>
    </row>
    <row r="14" spans="1:7" x14ac:dyDescent="0.25">
      <c r="A14" s="99" t="s">
        <v>101</v>
      </c>
      <c r="B14" s="92">
        <v>1332</v>
      </c>
      <c r="C14" s="93">
        <v>511.93</v>
      </c>
      <c r="D14" s="93">
        <v>0</v>
      </c>
      <c r="E14" s="165">
        <v>0</v>
      </c>
      <c r="F14" s="93">
        <v>0</v>
      </c>
      <c r="G14" s="93">
        <v>0</v>
      </c>
    </row>
    <row r="15" spans="1:7" ht="25.5" x14ac:dyDescent="0.25">
      <c r="A15" s="99" t="s">
        <v>102</v>
      </c>
      <c r="B15" s="92">
        <v>16146.46</v>
      </c>
      <c r="C15" s="93">
        <v>13821.07</v>
      </c>
      <c r="D15" s="93">
        <v>0</v>
      </c>
      <c r="E15" s="165">
        <v>0</v>
      </c>
      <c r="F15" s="93">
        <v>0</v>
      </c>
      <c r="G15" s="93">
        <v>0</v>
      </c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A3110-41BA-43EB-BE93-CF3E5A44963C}">
  <dimension ref="A1:J235"/>
  <sheetViews>
    <sheetView workbookViewId="0">
      <selection activeCell="O9" sqref="O9"/>
    </sheetView>
  </sheetViews>
  <sheetFormatPr defaultRowHeight="15" x14ac:dyDescent="0.25"/>
  <cols>
    <col min="4" max="4" width="26.140625" customWidth="1"/>
    <col min="5" max="10" width="15.7109375" customWidth="1"/>
  </cols>
  <sheetData>
    <row r="1" spans="1:10" ht="56.25" customHeight="1" x14ac:dyDescent="0.25">
      <c r="A1" s="185" t="s">
        <v>202</v>
      </c>
      <c r="B1" s="185"/>
      <c r="C1" s="185"/>
      <c r="D1" s="185"/>
      <c r="E1" s="185"/>
      <c r="F1" s="185"/>
      <c r="G1" s="185"/>
      <c r="H1" s="159"/>
      <c r="I1" s="3"/>
      <c r="J1" s="3"/>
    </row>
    <row r="2" spans="1:10" ht="18" x14ac:dyDescent="0.25">
      <c r="A2" s="2"/>
      <c r="B2" s="2"/>
      <c r="C2" s="2"/>
      <c r="D2" s="2"/>
      <c r="E2" s="2"/>
      <c r="F2" s="2"/>
      <c r="G2" s="4"/>
      <c r="H2" s="4"/>
      <c r="I2" s="4"/>
      <c r="J2" s="4"/>
    </row>
    <row r="3" spans="1:10" ht="15.75" x14ac:dyDescent="0.25">
      <c r="A3" s="186" t="s">
        <v>103</v>
      </c>
      <c r="B3" s="188"/>
      <c r="C3" s="188"/>
      <c r="D3" s="188"/>
      <c r="E3" s="188"/>
      <c r="F3" s="188"/>
      <c r="G3" s="188"/>
      <c r="H3" s="5"/>
      <c r="I3" s="5"/>
      <c r="J3" s="5"/>
    </row>
    <row r="4" spans="1:10" ht="18" x14ac:dyDescent="0.25">
      <c r="A4" s="2"/>
      <c r="B4" s="2"/>
      <c r="C4" s="2"/>
      <c r="D4" s="2"/>
      <c r="E4" s="2"/>
      <c r="F4" s="2"/>
      <c r="G4" s="4"/>
      <c r="H4" s="4"/>
      <c r="I4" s="4"/>
      <c r="J4" s="4"/>
    </row>
    <row r="5" spans="1:10" ht="76.5" x14ac:dyDescent="0.25">
      <c r="A5" s="215" t="s">
        <v>104</v>
      </c>
      <c r="B5" s="216"/>
      <c r="C5" s="217"/>
      <c r="D5" s="113" t="s">
        <v>105</v>
      </c>
      <c r="E5" s="114" t="s">
        <v>2</v>
      </c>
      <c r="F5" s="114" t="s">
        <v>3</v>
      </c>
      <c r="G5" s="114" t="s">
        <v>4</v>
      </c>
      <c r="H5" s="169" t="s">
        <v>203</v>
      </c>
      <c r="I5" s="114" t="s">
        <v>5</v>
      </c>
      <c r="J5" s="114" t="s">
        <v>6</v>
      </c>
    </row>
    <row r="6" spans="1:10" x14ac:dyDescent="0.25">
      <c r="A6" s="182"/>
      <c r="B6" s="115"/>
      <c r="C6" s="116"/>
      <c r="D6" s="117" t="s">
        <v>97</v>
      </c>
      <c r="E6" s="118">
        <v>1225578.1299999999</v>
      </c>
      <c r="F6" s="119">
        <v>1363073.4</v>
      </c>
      <c r="G6" s="119">
        <f>G7+G45+G142</f>
        <v>1494092</v>
      </c>
      <c r="H6" s="170">
        <f>H7+H45+H142</f>
        <v>1727779.2</v>
      </c>
      <c r="I6" s="119">
        <f>I7+I45+I142</f>
        <v>1494092</v>
      </c>
      <c r="J6" s="119">
        <f>J7+J45+J142</f>
        <v>1494092</v>
      </c>
    </row>
    <row r="7" spans="1:10" ht="51" x14ac:dyDescent="0.25">
      <c r="A7" s="218" t="s">
        <v>106</v>
      </c>
      <c r="B7" s="219"/>
      <c r="C7" s="220"/>
      <c r="D7" s="120" t="s">
        <v>107</v>
      </c>
      <c r="E7" s="121">
        <v>68910.53</v>
      </c>
      <c r="F7" s="122">
        <f>F8+F37</f>
        <v>68629</v>
      </c>
      <c r="G7" s="122">
        <f>G8+G37</f>
        <v>68629</v>
      </c>
      <c r="H7" s="181">
        <f>H8+H37</f>
        <v>73975</v>
      </c>
      <c r="I7" s="122">
        <f>I8+I37</f>
        <v>68629</v>
      </c>
      <c r="J7" s="122">
        <f>J8+J37</f>
        <v>68629</v>
      </c>
    </row>
    <row r="8" spans="1:10" x14ac:dyDescent="0.25">
      <c r="A8" s="221" t="s">
        <v>108</v>
      </c>
      <c r="B8" s="222"/>
      <c r="C8" s="223"/>
      <c r="D8" s="123" t="s">
        <v>62</v>
      </c>
      <c r="E8" s="124">
        <v>68910.53</v>
      </c>
      <c r="F8" s="125">
        <v>57729</v>
      </c>
      <c r="G8" s="125">
        <v>57729</v>
      </c>
      <c r="H8" s="172">
        <v>62394</v>
      </c>
      <c r="I8" s="125">
        <v>57729</v>
      </c>
      <c r="J8" s="125">
        <v>57729</v>
      </c>
    </row>
    <row r="9" spans="1:10" x14ac:dyDescent="0.25">
      <c r="A9" s="212" t="s">
        <v>109</v>
      </c>
      <c r="B9" s="213"/>
      <c r="C9" s="214"/>
      <c r="D9" s="126" t="s">
        <v>110</v>
      </c>
      <c r="E9" s="127">
        <v>68910.53</v>
      </c>
      <c r="F9" s="128">
        <v>57729</v>
      </c>
      <c r="G9" s="128">
        <v>57729</v>
      </c>
      <c r="H9" s="161">
        <v>62394</v>
      </c>
      <c r="I9" s="128">
        <v>57729</v>
      </c>
      <c r="J9" s="128">
        <v>57729</v>
      </c>
    </row>
    <row r="10" spans="1:10" x14ac:dyDescent="0.25">
      <c r="A10" s="224">
        <v>3</v>
      </c>
      <c r="B10" s="225"/>
      <c r="C10" s="226"/>
      <c r="D10" s="131" t="s">
        <v>66</v>
      </c>
      <c r="E10" s="132">
        <f>E11+E34</f>
        <v>68910.539999999994</v>
      </c>
      <c r="F10" s="133">
        <f>F11+F34</f>
        <v>57729</v>
      </c>
      <c r="G10" s="133">
        <f>G11+G34</f>
        <v>57729</v>
      </c>
      <c r="H10" s="161">
        <f>H11+H35</f>
        <v>62394</v>
      </c>
      <c r="I10" s="133">
        <f>I11+I34</f>
        <v>57729</v>
      </c>
      <c r="J10" s="133">
        <f>J11+J34</f>
        <v>57729</v>
      </c>
    </row>
    <row r="11" spans="1:10" x14ac:dyDescent="0.25">
      <c r="A11" s="224">
        <v>32</v>
      </c>
      <c r="B11" s="225"/>
      <c r="C11" s="226"/>
      <c r="D11" s="134" t="s">
        <v>73</v>
      </c>
      <c r="E11" s="135">
        <v>68064.429999999993</v>
      </c>
      <c r="F11" s="133">
        <f>F12+F17+F21+F30</f>
        <v>56929</v>
      </c>
      <c r="G11" s="133">
        <f>G12+G17+G21+G30</f>
        <v>56779</v>
      </c>
      <c r="H11" s="161">
        <f>H12+H17+H21+H30</f>
        <v>61494</v>
      </c>
      <c r="I11" s="133">
        <f>I12+I17+I21+I30</f>
        <v>56779</v>
      </c>
      <c r="J11" s="133">
        <f>J12+J17+J21+J30</f>
        <v>56779</v>
      </c>
    </row>
    <row r="12" spans="1:10" ht="25.5" x14ac:dyDescent="0.25">
      <c r="A12" s="129">
        <v>321</v>
      </c>
      <c r="B12" s="130"/>
      <c r="C12" s="131"/>
      <c r="D12" s="134" t="s">
        <v>111</v>
      </c>
      <c r="E12" s="135">
        <f>E13+E14+E15+E16</f>
        <v>24981.019999999997</v>
      </c>
      <c r="F12" s="133">
        <f>F13+F14+F15+F16</f>
        <v>27400</v>
      </c>
      <c r="G12" s="133">
        <f>G16+G15+G14+G13</f>
        <v>29100</v>
      </c>
      <c r="H12" s="161">
        <f>H13+H14+H15+H16</f>
        <v>29100</v>
      </c>
      <c r="I12" s="133">
        <f>I16+I15+I14+I13</f>
        <v>29100</v>
      </c>
      <c r="J12" s="133">
        <f>J16+J15+J14+J13</f>
        <v>29100</v>
      </c>
    </row>
    <row r="13" spans="1:10" x14ac:dyDescent="0.25">
      <c r="A13" s="136">
        <v>3211</v>
      </c>
      <c r="B13" s="137"/>
      <c r="C13" s="138"/>
      <c r="D13" s="139" t="s">
        <v>112</v>
      </c>
      <c r="E13" s="140">
        <v>5707.39</v>
      </c>
      <c r="F13" s="141">
        <v>7000</v>
      </c>
      <c r="G13" s="141">
        <v>6000</v>
      </c>
      <c r="H13" s="171">
        <v>8000</v>
      </c>
      <c r="I13" s="141">
        <v>6000</v>
      </c>
      <c r="J13" s="141">
        <v>6000</v>
      </c>
    </row>
    <row r="14" spans="1:10" ht="25.5" x14ac:dyDescent="0.25">
      <c r="A14" s="136">
        <v>3212</v>
      </c>
      <c r="B14" s="137"/>
      <c r="C14" s="138"/>
      <c r="D14" s="139" t="s">
        <v>113</v>
      </c>
      <c r="E14" s="140">
        <f>5148.19+13436.07</f>
        <v>18584.259999999998</v>
      </c>
      <c r="F14" s="141">
        <v>19500</v>
      </c>
      <c r="G14" s="141">
        <v>22000</v>
      </c>
      <c r="H14" s="171">
        <v>20000</v>
      </c>
      <c r="I14" s="141">
        <v>22000</v>
      </c>
      <c r="J14" s="141">
        <v>22000</v>
      </c>
    </row>
    <row r="15" spans="1:10" ht="25.5" x14ac:dyDescent="0.25">
      <c r="A15" s="136">
        <v>3213</v>
      </c>
      <c r="B15" s="137"/>
      <c r="C15" s="138"/>
      <c r="D15" s="139" t="s">
        <v>114</v>
      </c>
      <c r="E15" s="140">
        <v>340</v>
      </c>
      <c r="F15" s="141">
        <v>300</v>
      </c>
      <c r="G15" s="141">
        <v>400</v>
      </c>
      <c r="H15" s="171">
        <v>400</v>
      </c>
      <c r="I15" s="141">
        <v>400</v>
      </c>
      <c r="J15" s="141">
        <v>400</v>
      </c>
    </row>
    <row r="16" spans="1:10" ht="25.5" x14ac:dyDescent="0.25">
      <c r="A16" s="136">
        <v>3214</v>
      </c>
      <c r="B16" s="137"/>
      <c r="C16" s="138"/>
      <c r="D16" s="139" t="s">
        <v>115</v>
      </c>
      <c r="E16" s="140">
        <v>349.37</v>
      </c>
      <c r="F16" s="141">
        <v>600</v>
      </c>
      <c r="G16" s="141">
        <v>700</v>
      </c>
      <c r="H16" s="171">
        <v>700</v>
      </c>
      <c r="I16" s="141">
        <v>700</v>
      </c>
      <c r="J16" s="141">
        <v>700</v>
      </c>
    </row>
    <row r="17" spans="1:10" ht="25.5" x14ac:dyDescent="0.25">
      <c r="A17" s="129">
        <v>322</v>
      </c>
      <c r="B17" s="130"/>
      <c r="C17" s="131"/>
      <c r="D17" s="134" t="s">
        <v>116</v>
      </c>
      <c r="E17" s="135">
        <f>E18+E19</f>
        <v>18195.170000000002</v>
      </c>
      <c r="F17" s="133">
        <f>F18+F19+F20</f>
        <v>9879</v>
      </c>
      <c r="G17" s="133">
        <f>G20+G19+G18</f>
        <v>9379</v>
      </c>
      <c r="H17" s="161">
        <f>H18+H19+H20</f>
        <v>16544</v>
      </c>
      <c r="I17" s="133">
        <f>I20+I19+I18</f>
        <v>9379</v>
      </c>
      <c r="J17" s="133">
        <f>J20+J19+J18</f>
        <v>9379</v>
      </c>
    </row>
    <row r="18" spans="1:10" ht="25.5" x14ac:dyDescent="0.25">
      <c r="A18" s="136">
        <v>3221</v>
      </c>
      <c r="B18" s="137"/>
      <c r="C18" s="138"/>
      <c r="D18" s="139" t="s">
        <v>117</v>
      </c>
      <c r="E18" s="140">
        <f>4759.93+6413.2</f>
        <v>11173.130000000001</v>
      </c>
      <c r="F18" s="141">
        <v>5000</v>
      </c>
      <c r="G18" s="141">
        <v>6329</v>
      </c>
      <c r="H18" s="171">
        <v>6329</v>
      </c>
      <c r="I18" s="141">
        <v>6329</v>
      </c>
      <c r="J18" s="141">
        <v>6329</v>
      </c>
    </row>
    <row r="19" spans="1:10" x14ac:dyDescent="0.25">
      <c r="A19" s="136">
        <v>3225</v>
      </c>
      <c r="B19" s="137"/>
      <c r="C19" s="138"/>
      <c r="D19" s="139" t="s">
        <v>118</v>
      </c>
      <c r="E19" s="140">
        <v>7022.04</v>
      </c>
      <c r="F19" s="141">
        <v>4829</v>
      </c>
      <c r="G19" s="141">
        <v>3000</v>
      </c>
      <c r="H19" s="171">
        <v>10165</v>
      </c>
      <c r="I19" s="141">
        <v>3000</v>
      </c>
      <c r="J19" s="141">
        <v>3000</v>
      </c>
    </row>
    <row r="20" spans="1:10" ht="25.5" x14ac:dyDescent="0.25">
      <c r="A20" s="136">
        <v>3227</v>
      </c>
      <c r="B20" s="137"/>
      <c r="C20" s="138"/>
      <c r="D20" s="139" t="s">
        <v>119</v>
      </c>
      <c r="E20" s="140">
        <v>0</v>
      </c>
      <c r="F20" s="141">
        <v>50</v>
      </c>
      <c r="G20" s="141">
        <v>50</v>
      </c>
      <c r="H20" s="171">
        <v>50</v>
      </c>
      <c r="I20" s="141">
        <v>50</v>
      </c>
      <c r="J20" s="141">
        <v>50</v>
      </c>
    </row>
    <row r="21" spans="1:10" x14ac:dyDescent="0.25">
      <c r="A21" s="129">
        <v>323</v>
      </c>
      <c r="B21" s="130"/>
      <c r="C21" s="131"/>
      <c r="D21" s="134" t="s">
        <v>120</v>
      </c>
      <c r="E21" s="135">
        <f>E22+E24+E25+E26+E27+E28+E29</f>
        <v>12568.340000000002</v>
      </c>
      <c r="F21" s="133">
        <f>F22+F23+F24+F25+F26+F27+F28+F29</f>
        <v>17800</v>
      </c>
      <c r="G21" s="133">
        <f>G22+G23+G24+G25+G26+G27+G28+G29</f>
        <v>16450</v>
      </c>
      <c r="H21" s="161">
        <f>H22+H23+H24+H25+H26+H27+H28+H29</f>
        <v>14150</v>
      </c>
      <c r="I21" s="133">
        <f>I22+I23+I24+I25+I26+I27+I28+I29</f>
        <v>16450</v>
      </c>
      <c r="J21" s="133">
        <f>J22+J23+J24+J25+J26+J27+J28+J29</f>
        <v>16450</v>
      </c>
    </row>
    <row r="22" spans="1:10" ht="25.5" x14ac:dyDescent="0.25">
      <c r="A22" s="136">
        <v>3231</v>
      </c>
      <c r="B22" s="137"/>
      <c r="C22" s="138"/>
      <c r="D22" s="139" t="s">
        <v>121</v>
      </c>
      <c r="E22" s="140">
        <v>2353</v>
      </c>
      <c r="F22" s="141">
        <v>2400</v>
      </c>
      <c r="G22" s="141">
        <v>2400</v>
      </c>
      <c r="H22" s="171">
        <v>2400</v>
      </c>
      <c r="I22" s="141">
        <v>2400</v>
      </c>
      <c r="J22" s="141">
        <v>2400</v>
      </c>
    </row>
    <row r="23" spans="1:10" ht="25.5" x14ac:dyDescent="0.25">
      <c r="A23" s="136">
        <v>3233</v>
      </c>
      <c r="B23" s="137"/>
      <c r="C23" s="138"/>
      <c r="D23" s="139" t="s">
        <v>122</v>
      </c>
      <c r="E23" s="140">
        <v>0</v>
      </c>
      <c r="F23" s="141">
        <v>600</v>
      </c>
      <c r="G23" s="141">
        <v>50</v>
      </c>
      <c r="H23" s="171">
        <v>50</v>
      </c>
      <c r="I23" s="141">
        <v>50</v>
      </c>
      <c r="J23" s="141">
        <v>50</v>
      </c>
    </row>
    <row r="24" spans="1:10" x14ac:dyDescent="0.25">
      <c r="A24" s="136">
        <v>3234</v>
      </c>
      <c r="B24" s="137"/>
      <c r="C24" s="138"/>
      <c r="D24" s="139" t="s">
        <v>123</v>
      </c>
      <c r="E24" s="140">
        <v>1636.65</v>
      </c>
      <c r="F24" s="141">
        <v>2800</v>
      </c>
      <c r="G24" s="141">
        <v>2000</v>
      </c>
      <c r="H24" s="171">
        <v>2000</v>
      </c>
      <c r="I24" s="141">
        <v>2000</v>
      </c>
      <c r="J24" s="141">
        <v>2000</v>
      </c>
    </row>
    <row r="25" spans="1:10" x14ac:dyDescent="0.25">
      <c r="A25" s="136">
        <v>3235</v>
      </c>
      <c r="B25" s="137"/>
      <c r="C25" s="138"/>
      <c r="D25" s="139" t="s">
        <v>124</v>
      </c>
      <c r="E25" s="140">
        <v>1981.41</v>
      </c>
      <c r="F25" s="141">
        <v>3000</v>
      </c>
      <c r="G25" s="141">
        <v>3000</v>
      </c>
      <c r="H25" s="171">
        <v>3000</v>
      </c>
      <c r="I25" s="141">
        <v>3000</v>
      </c>
      <c r="J25" s="141">
        <v>3000</v>
      </c>
    </row>
    <row r="26" spans="1:10" ht="25.5" x14ac:dyDescent="0.25">
      <c r="A26" s="136">
        <v>3236</v>
      </c>
      <c r="B26" s="137"/>
      <c r="C26" s="138"/>
      <c r="D26" s="139" t="s">
        <v>125</v>
      </c>
      <c r="E26" s="140">
        <v>1751.97</v>
      </c>
      <c r="F26" s="141">
        <v>3200</v>
      </c>
      <c r="G26" s="141">
        <v>3000</v>
      </c>
      <c r="H26" s="171">
        <v>2400</v>
      </c>
      <c r="I26" s="141">
        <v>3000</v>
      </c>
      <c r="J26" s="141">
        <v>3000</v>
      </c>
    </row>
    <row r="27" spans="1:10" x14ac:dyDescent="0.25">
      <c r="A27" s="136">
        <v>3237</v>
      </c>
      <c r="B27" s="137"/>
      <c r="C27" s="138"/>
      <c r="D27" s="139" t="s">
        <v>126</v>
      </c>
      <c r="E27" s="140">
        <v>1502.51</v>
      </c>
      <c r="F27" s="141">
        <v>2600</v>
      </c>
      <c r="G27" s="141">
        <v>2800</v>
      </c>
      <c r="H27" s="171">
        <v>2000</v>
      </c>
      <c r="I27" s="141">
        <v>2800</v>
      </c>
      <c r="J27" s="141">
        <v>2800</v>
      </c>
    </row>
    <row r="28" spans="1:10" x14ac:dyDescent="0.25">
      <c r="A28" s="136">
        <v>3238</v>
      </c>
      <c r="B28" s="137"/>
      <c r="C28" s="138"/>
      <c r="D28" s="139" t="s">
        <v>127</v>
      </c>
      <c r="E28" s="140">
        <v>2058.04</v>
      </c>
      <c r="F28" s="141">
        <v>1700</v>
      </c>
      <c r="G28" s="141">
        <v>1800</v>
      </c>
      <c r="H28" s="171">
        <v>1800</v>
      </c>
      <c r="I28" s="141">
        <v>1800</v>
      </c>
      <c r="J28" s="141">
        <v>1800</v>
      </c>
    </row>
    <row r="29" spans="1:10" x14ac:dyDescent="0.25">
      <c r="A29" s="136">
        <v>3239</v>
      </c>
      <c r="B29" s="137"/>
      <c r="C29" s="138"/>
      <c r="D29" s="139" t="s">
        <v>128</v>
      </c>
      <c r="E29" s="140">
        <v>1284.76</v>
      </c>
      <c r="F29" s="141">
        <v>1500</v>
      </c>
      <c r="G29" s="141">
        <v>1400</v>
      </c>
      <c r="H29" s="171">
        <v>500</v>
      </c>
      <c r="I29" s="141">
        <v>1400</v>
      </c>
      <c r="J29" s="141">
        <v>1400</v>
      </c>
    </row>
    <row r="30" spans="1:10" ht="25.5" x14ac:dyDescent="0.25">
      <c r="A30" s="129">
        <v>329</v>
      </c>
      <c r="B30" s="130"/>
      <c r="C30" s="131"/>
      <c r="D30" s="134" t="s">
        <v>129</v>
      </c>
      <c r="E30" s="135">
        <f>E31+E32</f>
        <v>1906.8899999999999</v>
      </c>
      <c r="F30" s="133">
        <f>F31+F32+F33</f>
        <v>1850</v>
      </c>
      <c r="G30" s="133">
        <f>G31+G32+G33</f>
        <v>1850</v>
      </c>
      <c r="H30" s="161">
        <v>1700</v>
      </c>
      <c r="I30" s="133">
        <f>I31+I32+I33</f>
        <v>1850</v>
      </c>
      <c r="J30" s="133">
        <f>J31+J32+J33</f>
        <v>1850</v>
      </c>
    </row>
    <row r="31" spans="1:10" x14ac:dyDescent="0.25">
      <c r="A31" s="136">
        <v>3293</v>
      </c>
      <c r="B31" s="137"/>
      <c r="C31" s="138"/>
      <c r="D31" s="139" t="s">
        <v>130</v>
      </c>
      <c r="E31" s="140">
        <v>1712.61</v>
      </c>
      <c r="F31" s="141">
        <v>1600</v>
      </c>
      <c r="G31" s="141">
        <v>1600</v>
      </c>
      <c r="H31" s="171">
        <v>1500</v>
      </c>
      <c r="I31" s="141">
        <v>1600</v>
      </c>
      <c r="J31" s="141">
        <v>1600</v>
      </c>
    </row>
    <row r="32" spans="1:10" x14ac:dyDescent="0.25">
      <c r="A32" s="136">
        <v>3294</v>
      </c>
      <c r="B32" s="137"/>
      <c r="C32" s="138"/>
      <c r="D32" s="139" t="s">
        <v>131</v>
      </c>
      <c r="E32" s="140">
        <v>194.28</v>
      </c>
      <c r="F32" s="141">
        <v>150</v>
      </c>
      <c r="G32" s="141">
        <v>150</v>
      </c>
      <c r="H32" s="171">
        <v>100</v>
      </c>
      <c r="I32" s="141">
        <v>150</v>
      </c>
      <c r="J32" s="141">
        <v>150</v>
      </c>
    </row>
    <row r="33" spans="1:10" ht="25.5" x14ac:dyDescent="0.25">
      <c r="A33" s="136">
        <v>3299</v>
      </c>
      <c r="B33" s="137"/>
      <c r="C33" s="138"/>
      <c r="D33" s="139" t="s">
        <v>129</v>
      </c>
      <c r="E33" s="140">
        <v>0</v>
      </c>
      <c r="F33" s="141">
        <v>100</v>
      </c>
      <c r="G33" s="141">
        <v>100</v>
      </c>
      <c r="H33" s="171">
        <v>100</v>
      </c>
      <c r="I33" s="141">
        <v>100</v>
      </c>
      <c r="J33" s="141">
        <v>100</v>
      </c>
    </row>
    <row r="34" spans="1:10" x14ac:dyDescent="0.25">
      <c r="A34" s="129">
        <v>34</v>
      </c>
      <c r="B34" s="130"/>
      <c r="C34" s="131"/>
      <c r="D34" s="134" t="s">
        <v>74</v>
      </c>
      <c r="E34" s="135">
        <v>846.11</v>
      </c>
      <c r="F34" s="133">
        <v>800</v>
      </c>
      <c r="G34" s="133">
        <v>950</v>
      </c>
      <c r="H34" s="161">
        <v>900</v>
      </c>
      <c r="I34" s="133">
        <v>950</v>
      </c>
      <c r="J34" s="133">
        <v>950</v>
      </c>
    </row>
    <row r="35" spans="1:10" x14ac:dyDescent="0.25">
      <c r="A35" s="129">
        <v>343</v>
      </c>
      <c r="B35" s="130"/>
      <c r="C35" s="131"/>
      <c r="D35" s="134" t="s">
        <v>132</v>
      </c>
      <c r="E35" s="135">
        <v>846.11</v>
      </c>
      <c r="F35" s="133">
        <v>800</v>
      </c>
      <c r="G35" s="133">
        <v>950</v>
      </c>
      <c r="H35" s="161">
        <v>900</v>
      </c>
      <c r="I35" s="133">
        <v>950</v>
      </c>
      <c r="J35" s="133">
        <v>950</v>
      </c>
    </row>
    <row r="36" spans="1:10" ht="25.5" x14ac:dyDescent="0.25">
      <c r="A36" s="136">
        <v>3431</v>
      </c>
      <c r="B36" s="137"/>
      <c r="C36" s="138"/>
      <c r="D36" s="139" t="s">
        <v>133</v>
      </c>
      <c r="E36" s="140">
        <v>846.11</v>
      </c>
      <c r="F36" s="141">
        <v>800</v>
      </c>
      <c r="G36" s="141">
        <v>950</v>
      </c>
      <c r="H36" s="171">
        <v>900</v>
      </c>
      <c r="I36" s="141">
        <v>950</v>
      </c>
      <c r="J36" s="141">
        <v>950</v>
      </c>
    </row>
    <row r="37" spans="1:10" ht="38.25" x14ac:dyDescent="0.25">
      <c r="A37" s="227" t="s">
        <v>134</v>
      </c>
      <c r="B37" s="228"/>
      <c r="C37" s="123"/>
      <c r="D37" s="142" t="s">
        <v>135</v>
      </c>
      <c r="E37" s="143">
        <v>10413</v>
      </c>
      <c r="F37" s="125">
        <v>10900</v>
      </c>
      <c r="G37" s="125">
        <v>10900</v>
      </c>
      <c r="H37" s="180">
        <v>11581</v>
      </c>
      <c r="I37" s="125">
        <v>10900</v>
      </c>
      <c r="J37" s="125">
        <v>10900</v>
      </c>
    </row>
    <row r="38" spans="1:10" ht="24.75" customHeight="1" x14ac:dyDescent="0.25">
      <c r="A38" s="212" t="s">
        <v>109</v>
      </c>
      <c r="B38" s="213"/>
      <c r="C38" s="144"/>
      <c r="D38" s="145" t="s">
        <v>110</v>
      </c>
      <c r="E38" s="127">
        <v>10413</v>
      </c>
      <c r="F38" s="128">
        <v>10900</v>
      </c>
      <c r="G38" s="128">
        <v>10900</v>
      </c>
      <c r="H38" s="172">
        <v>11581</v>
      </c>
      <c r="I38" s="128">
        <v>10900</v>
      </c>
      <c r="J38" s="128">
        <v>10900</v>
      </c>
    </row>
    <row r="39" spans="1:10" x14ac:dyDescent="0.25">
      <c r="A39" s="224">
        <v>3</v>
      </c>
      <c r="B39" s="225"/>
      <c r="C39" s="226"/>
      <c r="D39" s="131" t="s">
        <v>66</v>
      </c>
      <c r="E39" s="132">
        <v>10413</v>
      </c>
      <c r="F39" s="133">
        <v>10900</v>
      </c>
      <c r="G39" s="133">
        <v>10900</v>
      </c>
      <c r="H39" s="161">
        <v>11581</v>
      </c>
      <c r="I39" s="133">
        <v>10900</v>
      </c>
      <c r="J39" s="133">
        <v>10900</v>
      </c>
    </row>
    <row r="40" spans="1:10" x14ac:dyDescent="0.25">
      <c r="A40" s="224">
        <v>32</v>
      </c>
      <c r="B40" s="225"/>
      <c r="C40" s="226"/>
      <c r="D40" s="134" t="s">
        <v>73</v>
      </c>
      <c r="E40" s="135">
        <v>10413</v>
      </c>
      <c r="F40" s="133">
        <f>F41+F43</f>
        <v>10900</v>
      </c>
      <c r="G40" s="133">
        <v>10900</v>
      </c>
      <c r="H40" s="161">
        <v>11581</v>
      </c>
      <c r="I40" s="133">
        <v>10900</v>
      </c>
      <c r="J40" s="133">
        <v>10900</v>
      </c>
    </row>
    <row r="41" spans="1:10" ht="25.5" x14ac:dyDescent="0.25">
      <c r="A41" s="129">
        <v>322</v>
      </c>
      <c r="B41" s="130"/>
      <c r="C41" s="131"/>
      <c r="D41" s="134" t="s">
        <v>116</v>
      </c>
      <c r="E41" s="135">
        <v>1000</v>
      </c>
      <c r="F41" s="133">
        <v>5000</v>
      </c>
      <c r="G41" s="133">
        <v>4000</v>
      </c>
      <c r="H41" s="161">
        <v>6000</v>
      </c>
      <c r="I41" s="133">
        <v>4000</v>
      </c>
      <c r="J41" s="133">
        <v>4000</v>
      </c>
    </row>
    <row r="42" spans="1:10" ht="25.5" x14ac:dyDescent="0.25">
      <c r="A42" s="136">
        <v>3224</v>
      </c>
      <c r="B42" s="137"/>
      <c r="C42" s="138"/>
      <c r="D42" s="139" t="s">
        <v>136</v>
      </c>
      <c r="E42" s="140">
        <v>1000</v>
      </c>
      <c r="F42" s="141">
        <v>5000</v>
      </c>
      <c r="G42" s="141">
        <v>4000</v>
      </c>
      <c r="H42" s="171">
        <v>6000</v>
      </c>
      <c r="I42" s="141">
        <v>4000</v>
      </c>
      <c r="J42" s="141">
        <v>4000</v>
      </c>
    </row>
    <row r="43" spans="1:10" x14ac:dyDescent="0.25">
      <c r="A43" s="129">
        <v>323</v>
      </c>
      <c r="B43" s="130"/>
      <c r="C43" s="131"/>
      <c r="D43" s="134" t="s">
        <v>120</v>
      </c>
      <c r="E43" s="135">
        <v>9413</v>
      </c>
      <c r="F43" s="133">
        <v>5900</v>
      </c>
      <c r="G43" s="133">
        <v>6900</v>
      </c>
      <c r="H43" s="161">
        <v>5581</v>
      </c>
      <c r="I43" s="133">
        <v>6900</v>
      </c>
      <c r="J43" s="133">
        <v>6900</v>
      </c>
    </row>
    <row r="44" spans="1:10" ht="25.5" x14ac:dyDescent="0.25">
      <c r="A44" s="136">
        <v>3232</v>
      </c>
      <c r="B44" s="137"/>
      <c r="C44" s="138"/>
      <c r="D44" s="139" t="s">
        <v>137</v>
      </c>
      <c r="E44" s="140">
        <v>9413</v>
      </c>
      <c r="F44" s="141">
        <v>5900</v>
      </c>
      <c r="G44" s="141">
        <v>6900</v>
      </c>
      <c r="H44" s="171">
        <v>5581</v>
      </c>
      <c r="I44" s="141">
        <v>6900</v>
      </c>
      <c r="J44" s="141">
        <v>6900</v>
      </c>
    </row>
    <row r="45" spans="1:10" ht="51" x14ac:dyDescent="0.25">
      <c r="A45" s="218" t="s">
        <v>138</v>
      </c>
      <c r="B45" s="219"/>
      <c r="C45" s="220"/>
      <c r="D45" s="120" t="s">
        <v>204</v>
      </c>
      <c r="E45" s="121">
        <v>16296.84</v>
      </c>
      <c r="F45" s="122">
        <v>14333</v>
      </c>
      <c r="G45" s="122">
        <v>16863</v>
      </c>
      <c r="H45" s="181">
        <f>H46+H55+H83+H128+H137</f>
        <v>23702.18</v>
      </c>
      <c r="I45" s="122">
        <v>16863</v>
      </c>
      <c r="J45" s="122">
        <v>16863</v>
      </c>
    </row>
    <row r="46" spans="1:10" ht="25.5" x14ac:dyDescent="0.25">
      <c r="A46" s="221" t="s">
        <v>139</v>
      </c>
      <c r="B46" s="222"/>
      <c r="C46" s="223"/>
      <c r="D46" s="123" t="s">
        <v>140</v>
      </c>
      <c r="E46" s="124">
        <v>1332</v>
      </c>
      <c r="F46" s="125">
        <v>511.93</v>
      </c>
      <c r="G46" s="125">
        <v>1665</v>
      </c>
      <c r="H46" s="180">
        <v>1665</v>
      </c>
      <c r="I46" s="125">
        <v>1665</v>
      </c>
      <c r="J46" s="125">
        <v>1665</v>
      </c>
    </row>
    <row r="47" spans="1:10" x14ac:dyDescent="0.25">
      <c r="A47" s="212" t="s">
        <v>141</v>
      </c>
      <c r="B47" s="213"/>
      <c r="C47" s="214"/>
      <c r="D47" s="144" t="s">
        <v>110</v>
      </c>
      <c r="E47" s="146">
        <v>1332</v>
      </c>
      <c r="F47" s="128">
        <v>511.93</v>
      </c>
      <c r="G47" s="128">
        <v>1665</v>
      </c>
      <c r="H47" s="161">
        <v>1665</v>
      </c>
      <c r="I47" s="128">
        <v>1665</v>
      </c>
      <c r="J47" s="128">
        <v>1665</v>
      </c>
    </row>
    <row r="48" spans="1:10" x14ac:dyDescent="0.25">
      <c r="A48" s="224">
        <v>3</v>
      </c>
      <c r="B48" s="225"/>
      <c r="C48" s="226"/>
      <c r="D48" s="131" t="s">
        <v>66</v>
      </c>
      <c r="E48" s="132">
        <v>1332</v>
      </c>
      <c r="F48" s="133">
        <v>511.93</v>
      </c>
      <c r="G48" s="133">
        <v>1665</v>
      </c>
      <c r="H48" s="161">
        <v>1665</v>
      </c>
      <c r="I48" s="133">
        <v>1665</v>
      </c>
      <c r="J48" s="133">
        <v>1665</v>
      </c>
    </row>
    <row r="49" spans="1:10" x14ac:dyDescent="0.25">
      <c r="A49" s="224">
        <v>32</v>
      </c>
      <c r="B49" s="225"/>
      <c r="C49" s="226"/>
      <c r="D49" s="134" t="s">
        <v>73</v>
      </c>
      <c r="E49" s="135">
        <v>1332</v>
      </c>
      <c r="F49" s="133">
        <v>511.93</v>
      </c>
      <c r="G49" s="133">
        <v>1665</v>
      </c>
      <c r="H49" s="161">
        <v>1665</v>
      </c>
      <c r="I49" s="133">
        <v>1665</v>
      </c>
      <c r="J49" s="133">
        <v>1665</v>
      </c>
    </row>
    <row r="50" spans="1:10" ht="25.5" x14ac:dyDescent="0.25">
      <c r="A50" s="224">
        <v>329</v>
      </c>
      <c r="B50" s="225"/>
      <c r="C50" s="226"/>
      <c r="D50" s="134" t="s">
        <v>129</v>
      </c>
      <c r="E50" s="135">
        <v>1332</v>
      </c>
      <c r="F50" s="133">
        <v>511.93</v>
      </c>
      <c r="G50" s="133">
        <v>1665</v>
      </c>
      <c r="H50" s="161">
        <v>1665</v>
      </c>
      <c r="I50" s="133">
        <v>1665</v>
      </c>
      <c r="J50" s="133">
        <v>1665</v>
      </c>
    </row>
    <row r="51" spans="1:10" ht="25.5" x14ac:dyDescent="0.25">
      <c r="A51" s="229">
        <v>3299</v>
      </c>
      <c r="B51" s="230"/>
      <c r="C51" s="231"/>
      <c r="D51" s="139" t="s">
        <v>129</v>
      </c>
      <c r="E51" s="140">
        <v>1332</v>
      </c>
      <c r="F51" s="141">
        <v>511.93</v>
      </c>
      <c r="G51" s="141">
        <v>1665</v>
      </c>
      <c r="H51" s="171">
        <v>1665</v>
      </c>
      <c r="I51" s="141">
        <v>1665</v>
      </c>
      <c r="J51" s="141">
        <v>1665</v>
      </c>
    </row>
    <row r="52" spans="1:10" ht="25.5" x14ac:dyDescent="0.25">
      <c r="A52" s="224">
        <v>36</v>
      </c>
      <c r="B52" s="225"/>
      <c r="C52" s="226"/>
      <c r="D52" s="134" t="s">
        <v>142</v>
      </c>
      <c r="E52" s="135">
        <v>0</v>
      </c>
      <c r="F52" s="133">
        <v>0</v>
      </c>
      <c r="G52" s="133">
        <v>0</v>
      </c>
      <c r="H52" s="161">
        <v>0</v>
      </c>
      <c r="I52" s="133">
        <v>0</v>
      </c>
      <c r="J52" s="133">
        <v>0</v>
      </c>
    </row>
    <row r="53" spans="1:10" ht="38.25" x14ac:dyDescent="0.25">
      <c r="A53" s="129">
        <v>366</v>
      </c>
      <c r="B53" s="130"/>
      <c r="C53" s="131"/>
      <c r="D53" s="134" t="s">
        <v>143</v>
      </c>
      <c r="E53" s="135">
        <v>0</v>
      </c>
      <c r="F53" s="133">
        <v>0</v>
      </c>
      <c r="G53" s="133">
        <v>0</v>
      </c>
      <c r="H53" s="161">
        <v>0</v>
      </c>
      <c r="I53" s="133">
        <v>0</v>
      </c>
      <c r="J53" s="133">
        <v>0</v>
      </c>
    </row>
    <row r="54" spans="1:10" ht="25.5" x14ac:dyDescent="0.25">
      <c r="A54" s="136">
        <v>3661</v>
      </c>
      <c r="B54" s="137"/>
      <c r="C54" s="138"/>
      <c r="D54" s="139" t="s">
        <v>144</v>
      </c>
      <c r="E54" s="140">
        <v>0</v>
      </c>
      <c r="F54" s="141">
        <v>0</v>
      </c>
      <c r="G54" s="141">
        <v>0</v>
      </c>
      <c r="H54" s="171">
        <v>0</v>
      </c>
      <c r="I54" s="141">
        <v>0</v>
      </c>
      <c r="J54" s="141">
        <v>0</v>
      </c>
    </row>
    <row r="55" spans="1:10" x14ac:dyDescent="0.25">
      <c r="A55" s="221" t="s">
        <v>145</v>
      </c>
      <c r="B55" s="222"/>
      <c r="C55" s="223"/>
      <c r="D55" s="123" t="s">
        <v>146</v>
      </c>
      <c r="E55" s="124">
        <v>3479.83</v>
      </c>
      <c r="F55" s="125">
        <v>511.93</v>
      </c>
      <c r="G55" s="125">
        <v>3200</v>
      </c>
      <c r="H55" s="180">
        <v>12368.68</v>
      </c>
      <c r="I55" s="125">
        <v>3200</v>
      </c>
      <c r="J55" s="125">
        <v>3200</v>
      </c>
    </row>
    <row r="56" spans="1:10" x14ac:dyDescent="0.25">
      <c r="A56" s="212" t="s">
        <v>109</v>
      </c>
      <c r="B56" s="213"/>
      <c r="C56" s="214"/>
      <c r="D56" s="144" t="s">
        <v>110</v>
      </c>
      <c r="E56" s="146">
        <v>3479.83</v>
      </c>
      <c r="F56" s="128">
        <v>511.93</v>
      </c>
      <c r="G56" s="128">
        <v>3200</v>
      </c>
      <c r="H56" s="172">
        <v>12368.68</v>
      </c>
      <c r="I56" s="128">
        <v>3200</v>
      </c>
      <c r="J56" s="128">
        <v>3200</v>
      </c>
    </row>
    <row r="57" spans="1:10" x14ac:dyDescent="0.25">
      <c r="A57" s="224">
        <v>3</v>
      </c>
      <c r="B57" s="225"/>
      <c r="C57" s="226"/>
      <c r="D57" s="131" t="s">
        <v>66</v>
      </c>
      <c r="E57" s="132">
        <v>3479.83</v>
      </c>
      <c r="F57" s="133">
        <v>511.93</v>
      </c>
      <c r="G57" s="133">
        <v>3200</v>
      </c>
      <c r="H57" s="161">
        <v>12368.68</v>
      </c>
      <c r="I57" s="133">
        <v>3200</v>
      </c>
      <c r="J57" s="133">
        <v>3200</v>
      </c>
    </row>
    <row r="58" spans="1:10" x14ac:dyDescent="0.25">
      <c r="A58" s="224">
        <v>32</v>
      </c>
      <c r="B58" s="225"/>
      <c r="C58" s="226"/>
      <c r="D58" s="134" t="s">
        <v>73</v>
      </c>
      <c r="E58" s="135">
        <v>3479.83</v>
      </c>
      <c r="F58" s="133">
        <v>511.93</v>
      </c>
      <c r="G58" s="133">
        <v>3200</v>
      </c>
      <c r="H58" s="161">
        <v>12368.68</v>
      </c>
      <c r="I58" s="133">
        <v>3200</v>
      </c>
      <c r="J58" s="133">
        <v>3200</v>
      </c>
    </row>
    <row r="59" spans="1:10" ht="25.5" x14ac:dyDescent="0.25">
      <c r="A59" s="129">
        <v>329</v>
      </c>
      <c r="B59" s="130"/>
      <c r="C59" s="131"/>
      <c r="D59" s="131" t="s">
        <v>129</v>
      </c>
      <c r="E59" s="132">
        <f>3379.83+100</f>
        <v>3479.83</v>
      </c>
      <c r="F59" s="133">
        <v>255.97</v>
      </c>
      <c r="G59" s="133">
        <v>3200</v>
      </c>
      <c r="H59" s="161">
        <v>12368.68</v>
      </c>
      <c r="I59" s="133">
        <v>3200</v>
      </c>
      <c r="J59" s="133">
        <v>3200</v>
      </c>
    </row>
    <row r="60" spans="1:10" ht="38.25" x14ac:dyDescent="0.25">
      <c r="A60" s="136">
        <v>3291</v>
      </c>
      <c r="B60" s="130"/>
      <c r="C60" s="131"/>
      <c r="D60" s="139" t="s">
        <v>147</v>
      </c>
      <c r="E60" s="140">
        <v>1188.26</v>
      </c>
      <c r="F60" s="141">
        <v>0</v>
      </c>
      <c r="G60" s="141">
        <v>1200</v>
      </c>
      <c r="H60" s="171">
        <v>2831.26</v>
      </c>
      <c r="I60" s="141">
        <v>1200</v>
      </c>
      <c r="J60" s="141">
        <v>1200</v>
      </c>
    </row>
    <row r="61" spans="1:10" ht="25.5" x14ac:dyDescent="0.25">
      <c r="A61" s="136">
        <v>3299</v>
      </c>
      <c r="B61" s="130"/>
      <c r="C61" s="131"/>
      <c r="D61" s="139" t="s">
        <v>129</v>
      </c>
      <c r="E61" s="140">
        <v>2191.5700000000002</v>
      </c>
      <c r="F61" s="141">
        <v>255.97</v>
      </c>
      <c r="G61" s="141">
        <v>2000</v>
      </c>
      <c r="H61" s="171">
        <v>9537.42</v>
      </c>
      <c r="I61" s="141">
        <v>2000</v>
      </c>
      <c r="J61" s="141">
        <v>2000</v>
      </c>
    </row>
    <row r="62" spans="1:10" x14ac:dyDescent="0.25">
      <c r="A62" s="129">
        <v>323</v>
      </c>
      <c r="B62" s="130"/>
      <c r="C62" s="131"/>
      <c r="D62" s="134" t="s">
        <v>120</v>
      </c>
      <c r="E62" s="135">
        <v>100</v>
      </c>
      <c r="F62" s="133">
        <v>255.97</v>
      </c>
      <c r="G62" s="133">
        <v>0</v>
      </c>
      <c r="H62" s="161">
        <v>0</v>
      </c>
      <c r="I62" s="133">
        <v>0</v>
      </c>
      <c r="J62" s="133">
        <v>0</v>
      </c>
    </row>
    <row r="63" spans="1:10" x14ac:dyDescent="0.25">
      <c r="A63" s="136">
        <v>3237</v>
      </c>
      <c r="B63" s="130"/>
      <c r="C63" s="131"/>
      <c r="D63" s="139" t="s">
        <v>126</v>
      </c>
      <c r="E63" s="140">
        <v>100</v>
      </c>
      <c r="F63" s="141">
        <v>255.97</v>
      </c>
      <c r="G63" s="141">
        <v>0</v>
      </c>
      <c r="H63" s="171">
        <v>0</v>
      </c>
      <c r="I63" s="141">
        <v>0</v>
      </c>
      <c r="J63" s="141">
        <v>0</v>
      </c>
    </row>
    <row r="64" spans="1:10" x14ac:dyDescent="0.25">
      <c r="A64" s="221" t="s">
        <v>148</v>
      </c>
      <c r="B64" s="222"/>
      <c r="C64" s="223"/>
      <c r="D64" s="123" t="s">
        <v>149</v>
      </c>
      <c r="E64" s="124">
        <v>7404.81</v>
      </c>
      <c r="F64" s="125">
        <v>0</v>
      </c>
      <c r="G64" s="125">
        <v>0</v>
      </c>
      <c r="H64" s="180">
        <v>0</v>
      </c>
      <c r="I64" s="125">
        <v>0</v>
      </c>
      <c r="J64" s="125">
        <v>0</v>
      </c>
    </row>
    <row r="65" spans="1:10" x14ac:dyDescent="0.25">
      <c r="A65" s="212" t="s">
        <v>109</v>
      </c>
      <c r="B65" s="213"/>
      <c r="C65" s="214"/>
      <c r="D65" s="144" t="s">
        <v>110</v>
      </c>
      <c r="E65" s="146">
        <v>7404.81</v>
      </c>
      <c r="F65" s="128">
        <v>0</v>
      </c>
      <c r="G65" s="128">
        <v>0</v>
      </c>
      <c r="H65" s="172">
        <v>0</v>
      </c>
      <c r="I65" s="128">
        <v>0</v>
      </c>
      <c r="J65" s="128">
        <v>0</v>
      </c>
    </row>
    <row r="66" spans="1:10" x14ac:dyDescent="0.25">
      <c r="A66" s="224">
        <v>3</v>
      </c>
      <c r="B66" s="225"/>
      <c r="C66" s="226"/>
      <c r="D66" s="131" t="s">
        <v>66</v>
      </c>
      <c r="E66" s="132">
        <v>1044.57</v>
      </c>
      <c r="F66" s="133">
        <v>0</v>
      </c>
      <c r="G66" s="133">
        <v>0</v>
      </c>
      <c r="H66" s="161">
        <v>0</v>
      </c>
      <c r="I66" s="133">
        <v>0</v>
      </c>
      <c r="J66" s="133">
        <v>0</v>
      </c>
    </row>
    <row r="67" spans="1:10" x14ac:dyDescent="0.25">
      <c r="A67" s="129">
        <v>31</v>
      </c>
      <c r="B67" s="130"/>
      <c r="C67" s="131"/>
      <c r="D67" s="131" t="s">
        <v>67</v>
      </c>
      <c r="E67" s="132">
        <v>1044.57</v>
      </c>
      <c r="F67" s="133">
        <v>0</v>
      </c>
      <c r="G67" s="133">
        <v>0</v>
      </c>
      <c r="H67" s="161">
        <v>0</v>
      </c>
      <c r="I67" s="133">
        <v>0</v>
      </c>
      <c r="J67" s="133">
        <v>0</v>
      </c>
    </row>
    <row r="68" spans="1:10" x14ac:dyDescent="0.25">
      <c r="A68" s="129">
        <v>311</v>
      </c>
      <c r="B68" s="130"/>
      <c r="C68" s="131"/>
      <c r="D68" s="131" t="s">
        <v>150</v>
      </c>
      <c r="E68" s="132">
        <v>756.09</v>
      </c>
      <c r="F68" s="133">
        <v>0</v>
      </c>
      <c r="G68" s="133">
        <v>0</v>
      </c>
      <c r="H68" s="161">
        <v>0</v>
      </c>
      <c r="I68" s="133">
        <v>0</v>
      </c>
      <c r="J68" s="133">
        <v>0</v>
      </c>
    </row>
    <row r="69" spans="1:10" x14ac:dyDescent="0.25">
      <c r="A69" s="136">
        <v>3111</v>
      </c>
      <c r="B69" s="137"/>
      <c r="C69" s="138"/>
      <c r="D69" s="138" t="s">
        <v>151</v>
      </c>
      <c r="E69" s="147">
        <v>756.09</v>
      </c>
      <c r="F69" s="141">
        <v>0</v>
      </c>
      <c r="G69" s="141">
        <v>0</v>
      </c>
      <c r="H69" s="171">
        <v>0</v>
      </c>
      <c r="I69" s="141">
        <v>0</v>
      </c>
      <c r="J69" s="141">
        <v>0</v>
      </c>
    </row>
    <row r="70" spans="1:10" ht="25.5" x14ac:dyDescent="0.25">
      <c r="A70" s="129">
        <v>312</v>
      </c>
      <c r="B70" s="130"/>
      <c r="C70" s="131"/>
      <c r="D70" s="131" t="s">
        <v>152</v>
      </c>
      <c r="E70" s="132">
        <v>163.72</v>
      </c>
      <c r="F70" s="133">
        <v>0</v>
      </c>
      <c r="G70" s="133">
        <v>0</v>
      </c>
      <c r="H70" s="161">
        <v>0</v>
      </c>
      <c r="I70" s="133">
        <v>0</v>
      </c>
      <c r="J70" s="133">
        <v>0</v>
      </c>
    </row>
    <row r="71" spans="1:10" x14ac:dyDescent="0.25">
      <c r="A71" s="136">
        <v>3121</v>
      </c>
      <c r="B71" s="137"/>
      <c r="C71" s="138"/>
      <c r="D71" s="138" t="s">
        <v>152</v>
      </c>
      <c r="E71" s="147">
        <v>163.72</v>
      </c>
      <c r="F71" s="141">
        <v>0</v>
      </c>
      <c r="G71" s="141">
        <v>0</v>
      </c>
      <c r="H71" s="171">
        <v>0</v>
      </c>
      <c r="I71" s="141">
        <v>0</v>
      </c>
      <c r="J71" s="141">
        <v>0</v>
      </c>
    </row>
    <row r="72" spans="1:10" x14ac:dyDescent="0.25">
      <c r="A72" s="129">
        <v>313</v>
      </c>
      <c r="B72" s="130"/>
      <c r="C72" s="131"/>
      <c r="D72" s="131" t="s">
        <v>153</v>
      </c>
      <c r="E72" s="132">
        <v>124.76</v>
      </c>
      <c r="F72" s="133">
        <v>0</v>
      </c>
      <c r="G72" s="133">
        <v>0</v>
      </c>
      <c r="H72" s="161">
        <v>0</v>
      </c>
      <c r="I72" s="133">
        <v>0</v>
      </c>
      <c r="J72" s="133">
        <v>0</v>
      </c>
    </row>
    <row r="73" spans="1:10" ht="25.5" x14ac:dyDescent="0.25">
      <c r="A73" s="136">
        <v>3132</v>
      </c>
      <c r="B73" s="137"/>
      <c r="C73" s="138"/>
      <c r="D73" s="138" t="s">
        <v>154</v>
      </c>
      <c r="E73" s="147">
        <v>124.76</v>
      </c>
      <c r="F73" s="141">
        <v>0</v>
      </c>
      <c r="G73" s="141">
        <v>0</v>
      </c>
      <c r="H73" s="171">
        <v>0</v>
      </c>
      <c r="I73" s="141">
        <v>0</v>
      </c>
      <c r="J73" s="141">
        <v>0</v>
      </c>
    </row>
    <row r="74" spans="1:10" x14ac:dyDescent="0.25">
      <c r="A74" s="224">
        <v>32</v>
      </c>
      <c r="B74" s="225"/>
      <c r="C74" s="226"/>
      <c r="D74" s="131" t="s">
        <v>73</v>
      </c>
      <c r="E74" s="132">
        <v>66.14</v>
      </c>
      <c r="F74" s="133">
        <v>0</v>
      </c>
      <c r="G74" s="133">
        <v>0</v>
      </c>
      <c r="H74" s="161">
        <v>0</v>
      </c>
      <c r="I74" s="133">
        <v>0</v>
      </c>
      <c r="J74" s="133">
        <v>0</v>
      </c>
    </row>
    <row r="75" spans="1:10" ht="25.5" x14ac:dyDescent="0.25">
      <c r="A75" s="129">
        <v>321</v>
      </c>
      <c r="B75" s="130"/>
      <c r="C75" s="131"/>
      <c r="D75" s="131" t="s">
        <v>111</v>
      </c>
      <c r="E75" s="132">
        <v>66.14</v>
      </c>
      <c r="F75" s="133">
        <v>0</v>
      </c>
      <c r="G75" s="133">
        <v>0</v>
      </c>
      <c r="H75" s="161">
        <v>0</v>
      </c>
      <c r="I75" s="133">
        <v>0</v>
      </c>
      <c r="J75" s="133">
        <v>0</v>
      </c>
    </row>
    <row r="76" spans="1:10" x14ac:dyDescent="0.25">
      <c r="A76" s="136">
        <v>3211</v>
      </c>
      <c r="B76" s="137"/>
      <c r="C76" s="138"/>
      <c r="D76" s="138" t="s">
        <v>112</v>
      </c>
      <c r="E76" s="147">
        <v>54</v>
      </c>
      <c r="F76" s="141">
        <v>0</v>
      </c>
      <c r="G76" s="141">
        <v>0</v>
      </c>
      <c r="H76" s="171">
        <v>0</v>
      </c>
      <c r="I76" s="141">
        <v>0</v>
      </c>
      <c r="J76" s="141">
        <v>0</v>
      </c>
    </row>
    <row r="77" spans="1:10" ht="25.5" x14ac:dyDescent="0.25">
      <c r="A77" s="136">
        <v>3212</v>
      </c>
      <c r="B77" s="137"/>
      <c r="C77" s="138"/>
      <c r="D77" s="138" t="s">
        <v>113</v>
      </c>
      <c r="E77" s="147">
        <v>12.14</v>
      </c>
      <c r="F77" s="141">
        <v>0</v>
      </c>
      <c r="G77" s="141">
        <v>0</v>
      </c>
      <c r="H77" s="171">
        <v>0</v>
      </c>
      <c r="I77" s="141">
        <v>0</v>
      </c>
      <c r="J77" s="141">
        <v>0</v>
      </c>
    </row>
    <row r="78" spans="1:10" ht="38.25" x14ac:dyDescent="0.25">
      <c r="A78" s="212" t="s">
        <v>155</v>
      </c>
      <c r="B78" s="213"/>
      <c r="C78" s="144"/>
      <c r="D78" s="144" t="s">
        <v>156</v>
      </c>
      <c r="E78" s="146">
        <v>6294.1</v>
      </c>
      <c r="F78" s="128">
        <v>0</v>
      </c>
      <c r="G78" s="128">
        <v>0</v>
      </c>
      <c r="H78" s="161">
        <v>0</v>
      </c>
      <c r="I78" s="128">
        <v>0</v>
      </c>
      <c r="J78" s="128">
        <v>0</v>
      </c>
    </row>
    <row r="79" spans="1:10" x14ac:dyDescent="0.25">
      <c r="A79" s="224">
        <v>3</v>
      </c>
      <c r="B79" s="225"/>
      <c r="C79" s="226"/>
      <c r="D79" s="131" t="s">
        <v>66</v>
      </c>
      <c r="E79" s="132">
        <v>6294.1</v>
      </c>
      <c r="F79" s="133">
        <v>0</v>
      </c>
      <c r="G79" s="133">
        <v>0</v>
      </c>
      <c r="H79" s="161">
        <v>0</v>
      </c>
      <c r="I79" s="133">
        <v>0</v>
      </c>
      <c r="J79" s="133">
        <v>0</v>
      </c>
    </row>
    <row r="80" spans="1:10" x14ac:dyDescent="0.25">
      <c r="A80" s="129">
        <v>31</v>
      </c>
      <c r="B80" s="130"/>
      <c r="C80" s="131"/>
      <c r="D80" s="131" t="s">
        <v>67</v>
      </c>
      <c r="E80" s="132">
        <v>6294.1</v>
      </c>
      <c r="F80" s="133">
        <v>0</v>
      </c>
      <c r="G80" s="133">
        <v>0</v>
      </c>
      <c r="H80" s="161">
        <v>0</v>
      </c>
      <c r="I80" s="133">
        <v>0</v>
      </c>
      <c r="J80" s="133">
        <v>0</v>
      </c>
    </row>
    <row r="81" spans="1:10" x14ac:dyDescent="0.25">
      <c r="A81" s="129">
        <v>311</v>
      </c>
      <c r="B81" s="130"/>
      <c r="C81" s="131"/>
      <c r="D81" s="131" t="s">
        <v>150</v>
      </c>
      <c r="E81" s="132">
        <v>6294.1</v>
      </c>
      <c r="F81" s="133">
        <v>0</v>
      </c>
      <c r="G81" s="133">
        <v>0</v>
      </c>
      <c r="H81" s="161">
        <v>0</v>
      </c>
      <c r="I81" s="133">
        <v>0</v>
      </c>
      <c r="J81" s="133">
        <v>0</v>
      </c>
    </row>
    <row r="82" spans="1:10" x14ac:dyDescent="0.25">
      <c r="A82" s="136">
        <v>3111</v>
      </c>
      <c r="B82" s="137"/>
      <c r="C82" s="138"/>
      <c r="D82" s="138" t="s">
        <v>151</v>
      </c>
      <c r="E82" s="147">
        <v>6294.1</v>
      </c>
      <c r="F82" s="141">
        <v>0</v>
      </c>
      <c r="G82" s="141">
        <v>0</v>
      </c>
      <c r="H82" s="171">
        <v>0</v>
      </c>
      <c r="I82" s="141">
        <v>0</v>
      </c>
      <c r="J82" s="141">
        <v>0</v>
      </c>
    </row>
    <row r="83" spans="1:10" x14ac:dyDescent="0.25">
      <c r="A83" s="221" t="s">
        <v>157</v>
      </c>
      <c r="B83" s="222"/>
      <c r="C83" s="223"/>
      <c r="D83" s="123" t="s">
        <v>158</v>
      </c>
      <c r="E83" s="124">
        <v>530.88</v>
      </c>
      <c r="F83" s="125">
        <v>519.35</v>
      </c>
      <c r="G83" s="125">
        <v>530.88</v>
      </c>
      <c r="H83" s="180">
        <v>531</v>
      </c>
      <c r="I83" s="125">
        <v>530.88</v>
      </c>
      <c r="J83" s="125">
        <v>530.88</v>
      </c>
    </row>
    <row r="84" spans="1:10" x14ac:dyDescent="0.25">
      <c r="A84" s="232" t="s">
        <v>109</v>
      </c>
      <c r="B84" s="233"/>
      <c r="C84" s="234"/>
      <c r="D84" s="144" t="s">
        <v>110</v>
      </c>
      <c r="E84" s="146">
        <v>530.88</v>
      </c>
      <c r="F84" s="128">
        <v>519.35</v>
      </c>
      <c r="G84" s="128">
        <v>530.88</v>
      </c>
      <c r="H84" s="172">
        <v>531</v>
      </c>
      <c r="I84" s="128">
        <v>530.88</v>
      </c>
      <c r="J84" s="128">
        <v>530.88</v>
      </c>
    </row>
    <row r="85" spans="1:10" x14ac:dyDescent="0.25">
      <c r="A85" s="129">
        <v>3</v>
      </c>
      <c r="B85" s="130"/>
      <c r="C85" s="131"/>
      <c r="D85" s="131" t="s">
        <v>66</v>
      </c>
      <c r="E85" s="132">
        <v>530.88</v>
      </c>
      <c r="F85" s="133">
        <v>519.35</v>
      </c>
      <c r="G85" s="133">
        <v>530.88</v>
      </c>
      <c r="H85" s="161">
        <v>531</v>
      </c>
      <c r="I85" s="133">
        <v>530.88</v>
      </c>
      <c r="J85" s="133">
        <v>530.88</v>
      </c>
    </row>
    <row r="86" spans="1:10" x14ac:dyDescent="0.25">
      <c r="A86" s="129">
        <v>32</v>
      </c>
      <c r="B86" s="130"/>
      <c r="C86" s="131"/>
      <c r="D86" s="131" t="s">
        <v>73</v>
      </c>
      <c r="E86" s="132">
        <v>530.88</v>
      </c>
      <c r="F86" s="133">
        <v>519.35</v>
      </c>
      <c r="G86" s="133">
        <v>530.88</v>
      </c>
      <c r="H86" s="161">
        <v>531</v>
      </c>
      <c r="I86" s="133">
        <v>530.88</v>
      </c>
      <c r="J86" s="133">
        <v>530.88</v>
      </c>
    </row>
    <row r="87" spans="1:10" x14ac:dyDescent="0.25">
      <c r="A87" s="129">
        <v>323</v>
      </c>
      <c r="B87" s="130"/>
      <c r="C87" s="131"/>
      <c r="D87" s="131" t="s">
        <v>120</v>
      </c>
      <c r="E87" s="132">
        <v>530.88</v>
      </c>
      <c r="F87" s="133">
        <v>519.35</v>
      </c>
      <c r="G87" s="133">
        <v>530.88</v>
      </c>
      <c r="H87" s="161">
        <v>531</v>
      </c>
      <c r="I87" s="133">
        <v>530.88</v>
      </c>
      <c r="J87" s="133">
        <v>530.88</v>
      </c>
    </row>
    <row r="88" spans="1:10" x14ac:dyDescent="0.25">
      <c r="A88" s="136">
        <v>3237</v>
      </c>
      <c r="B88" s="137"/>
      <c r="C88" s="138"/>
      <c r="D88" s="138" t="s">
        <v>126</v>
      </c>
      <c r="E88" s="147">
        <v>530.88</v>
      </c>
      <c r="F88" s="141">
        <v>519.35</v>
      </c>
      <c r="G88" s="141">
        <v>530.88</v>
      </c>
      <c r="H88" s="171">
        <v>531</v>
      </c>
      <c r="I88" s="141">
        <v>530.88</v>
      </c>
      <c r="J88" s="141">
        <v>530.88</v>
      </c>
    </row>
    <row r="89" spans="1:10" x14ac:dyDescent="0.25">
      <c r="A89" s="221" t="s">
        <v>159</v>
      </c>
      <c r="B89" s="222"/>
      <c r="C89" s="223"/>
      <c r="D89" s="123" t="s">
        <v>160</v>
      </c>
      <c r="E89" s="124">
        <v>3549.32</v>
      </c>
      <c r="F89" s="125">
        <v>0</v>
      </c>
      <c r="G89" s="125">
        <v>0</v>
      </c>
      <c r="H89" s="180">
        <v>0</v>
      </c>
      <c r="I89" s="125">
        <v>0</v>
      </c>
      <c r="J89" s="125">
        <v>0</v>
      </c>
    </row>
    <row r="90" spans="1:10" ht="28.5" customHeight="1" x14ac:dyDescent="0.25">
      <c r="A90" s="235" t="s">
        <v>161</v>
      </c>
      <c r="B90" s="236"/>
      <c r="C90" s="144"/>
      <c r="D90" s="144" t="s">
        <v>110</v>
      </c>
      <c r="E90" s="146">
        <v>532.39</v>
      </c>
      <c r="F90" s="128">
        <v>0</v>
      </c>
      <c r="G90" s="128">
        <v>0</v>
      </c>
      <c r="H90" s="172">
        <v>0</v>
      </c>
      <c r="I90" s="128">
        <v>0</v>
      </c>
      <c r="J90" s="128">
        <v>0</v>
      </c>
    </row>
    <row r="91" spans="1:10" x14ac:dyDescent="0.25">
      <c r="A91" s="224">
        <v>3</v>
      </c>
      <c r="B91" s="225"/>
      <c r="C91" s="226"/>
      <c r="D91" s="131" t="s">
        <v>66</v>
      </c>
      <c r="E91" s="132">
        <v>532.39</v>
      </c>
      <c r="F91" s="133">
        <v>0</v>
      </c>
      <c r="G91" s="133">
        <v>0</v>
      </c>
      <c r="H91" s="161">
        <v>0</v>
      </c>
      <c r="I91" s="133">
        <v>0</v>
      </c>
      <c r="J91" s="133">
        <v>0</v>
      </c>
    </row>
    <row r="92" spans="1:10" x14ac:dyDescent="0.25">
      <c r="A92" s="129">
        <v>31</v>
      </c>
      <c r="B92" s="130"/>
      <c r="C92" s="131"/>
      <c r="D92" s="131" t="s">
        <v>67</v>
      </c>
      <c r="E92" s="132">
        <v>532.39</v>
      </c>
      <c r="F92" s="133">
        <v>0</v>
      </c>
      <c r="G92" s="133">
        <v>0</v>
      </c>
      <c r="H92" s="161">
        <v>0</v>
      </c>
      <c r="I92" s="133">
        <v>0</v>
      </c>
      <c r="J92" s="133">
        <v>0</v>
      </c>
    </row>
    <row r="93" spans="1:10" x14ac:dyDescent="0.25">
      <c r="A93" s="129">
        <v>311</v>
      </c>
      <c r="B93" s="130"/>
      <c r="C93" s="131"/>
      <c r="D93" s="131" t="s">
        <v>150</v>
      </c>
      <c r="E93" s="132">
        <v>418.36</v>
      </c>
      <c r="F93" s="133">
        <v>0</v>
      </c>
      <c r="G93" s="133">
        <v>0</v>
      </c>
      <c r="H93" s="161">
        <v>0</v>
      </c>
      <c r="I93" s="133">
        <v>0</v>
      </c>
      <c r="J93" s="133">
        <v>0</v>
      </c>
    </row>
    <row r="94" spans="1:10" x14ac:dyDescent="0.25">
      <c r="A94" s="136">
        <v>3111</v>
      </c>
      <c r="B94" s="137"/>
      <c r="C94" s="138"/>
      <c r="D94" s="138" t="s">
        <v>151</v>
      </c>
      <c r="E94" s="147">
        <v>418.36</v>
      </c>
      <c r="F94" s="141">
        <v>0</v>
      </c>
      <c r="G94" s="141">
        <v>0</v>
      </c>
      <c r="H94" s="171">
        <v>0</v>
      </c>
      <c r="I94" s="141">
        <v>0</v>
      </c>
      <c r="J94" s="141">
        <v>0</v>
      </c>
    </row>
    <row r="95" spans="1:10" ht="25.5" x14ac:dyDescent="0.25">
      <c r="A95" s="129">
        <v>312</v>
      </c>
      <c r="B95" s="130"/>
      <c r="C95" s="131"/>
      <c r="D95" s="131" t="s">
        <v>152</v>
      </c>
      <c r="E95" s="132">
        <v>45</v>
      </c>
      <c r="F95" s="133">
        <v>0</v>
      </c>
      <c r="G95" s="133">
        <v>0</v>
      </c>
      <c r="H95" s="161">
        <v>0</v>
      </c>
      <c r="I95" s="133">
        <v>0</v>
      </c>
      <c r="J95" s="133">
        <v>0</v>
      </c>
    </row>
    <row r="96" spans="1:10" x14ac:dyDescent="0.25">
      <c r="A96" s="136">
        <v>3121</v>
      </c>
      <c r="B96" s="137"/>
      <c r="C96" s="138"/>
      <c r="D96" s="138" t="s">
        <v>152</v>
      </c>
      <c r="E96" s="147">
        <v>45</v>
      </c>
      <c r="F96" s="141">
        <v>0</v>
      </c>
      <c r="G96" s="141">
        <v>0</v>
      </c>
      <c r="H96" s="171">
        <v>0</v>
      </c>
      <c r="I96" s="141">
        <v>0</v>
      </c>
      <c r="J96" s="141">
        <v>0</v>
      </c>
    </row>
    <row r="97" spans="1:10" x14ac:dyDescent="0.25">
      <c r="A97" s="129">
        <v>313</v>
      </c>
      <c r="B97" s="130"/>
      <c r="C97" s="131"/>
      <c r="D97" s="131" t="s">
        <v>153</v>
      </c>
      <c r="E97" s="132">
        <v>69.03</v>
      </c>
      <c r="F97" s="133">
        <v>0</v>
      </c>
      <c r="G97" s="133">
        <v>0</v>
      </c>
      <c r="H97" s="161">
        <v>0</v>
      </c>
      <c r="I97" s="133">
        <v>0</v>
      </c>
      <c r="J97" s="133">
        <v>0</v>
      </c>
    </row>
    <row r="98" spans="1:10" ht="25.5" x14ac:dyDescent="0.25">
      <c r="A98" s="136">
        <v>3132</v>
      </c>
      <c r="B98" s="137"/>
      <c r="C98" s="138"/>
      <c r="D98" s="138" t="s">
        <v>154</v>
      </c>
      <c r="E98" s="147">
        <v>0</v>
      </c>
      <c r="F98" s="141">
        <v>0</v>
      </c>
      <c r="G98" s="141">
        <v>0</v>
      </c>
      <c r="H98" s="171">
        <v>0</v>
      </c>
      <c r="I98" s="141">
        <v>0</v>
      </c>
      <c r="J98" s="141">
        <v>0</v>
      </c>
    </row>
    <row r="99" spans="1:10" x14ac:dyDescent="0.25">
      <c r="A99" s="129">
        <v>32</v>
      </c>
      <c r="B99" s="130"/>
      <c r="C99" s="131"/>
      <c r="D99" s="131" t="s">
        <v>73</v>
      </c>
      <c r="E99" s="132">
        <v>0</v>
      </c>
      <c r="F99" s="133">
        <v>0</v>
      </c>
      <c r="G99" s="133">
        <v>0</v>
      </c>
      <c r="H99" s="161">
        <v>0</v>
      </c>
      <c r="I99" s="133">
        <v>0</v>
      </c>
      <c r="J99" s="133">
        <v>0</v>
      </c>
    </row>
    <row r="100" spans="1:10" ht="25.5" x14ac:dyDescent="0.25">
      <c r="A100" s="129">
        <v>321</v>
      </c>
      <c r="B100" s="130"/>
      <c r="C100" s="131"/>
      <c r="D100" s="131" t="s">
        <v>111</v>
      </c>
      <c r="E100" s="132">
        <v>0</v>
      </c>
      <c r="F100" s="133">
        <v>0</v>
      </c>
      <c r="G100" s="133">
        <v>0</v>
      </c>
      <c r="H100" s="161">
        <v>0</v>
      </c>
      <c r="I100" s="133">
        <v>0</v>
      </c>
      <c r="J100" s="133">
        <v>0</v>
      </c>
    </row>
    <row r="101" spans="1:10" x14ac:dyDescent="0.25">
      <c r="A101" s="229">
        <v>3211</v>
      </c>
      <c r="B101" s="230"/>
      <c r="C101" s="231"/>
      <c r="D101" s="139" t="s">
        <v>112</v>
      </c>
      <c r="E101" s="140"/>
      <c r="F101" s="141">
        <v>0</v>
      </c>
      <c r="G101" s="141">
        <v>0</v>
      </c>
      <c r="H101" s="171">
        <v>0</v>
      </c>
      <c r="I101" s="141">
        <v>0</v>
      </c>
      <c r="J101" s="141">
        <v>0</v>
      </c>
    </row>
    <row r="102" spans="1:10" ht="25.5" x14ac:dyDescent="0.25">
      <c r="A102" s="148">
        <v>3212</v>
      </c>
      <c r="B102" s="130"/>
      <c r="C102" s="131"/>
      <c r="D102" s="149" t="s">
        <v>113</v>
      </c>
      <c r="E102" s="150">
        <v>0</v>
      </c>
      <c r="F102" s="141">
        <v>0</v>
      </c>
      <c r="G102" s="141">
        <v>0</v>
      </c>
      <c r="H102" s="171">
        <v>0</v>
      </c>
      <c r="I102" s="141">
        <v>0</v>
      </c>
      <c r="J102" s="141">
        <v>0</v>
      </c>
    </row>
    <row r="103" spans="1:10" ht="38.25" x14ac:dyDescent="0.25">
      <c r="A103" s="212" t="s">
        <v>162</v>
      </c>
      <c r="B103" s="213"/>
      <c r="C103" s="151"/>
      <c r="D103" s="144" t="s">
        <v>163</v>
      </c>
      <c r="E103" s="146">
        <v>3016.93</v>
      </c>
      <c r="F103" s="128">
        <v>0</v>
      </c>
      <c r="G103" s="128">
        <v>0</v>
      </c>
      <c r="H103" s="172">
        <v>0</v>
      </c>
      <c r="I103" s="128">
        <v>0</v>
      </c>
      <c r="J103" s="128">
        <v>0</v>
      </c>
    </row>
    <row r="104" spans="1:10" x14ac:dyDescent="0.25">
      <c r="A104" s="224">
        <v>3</v>
      </c>
      <c r="B104" s="225"/>
      <c r="C104" s="226"/>
      <c r="D104" s="131" t="s">
        <v>66</v>
      </c>
      <c r="E104" s="132">
        <v>3016.93</v>
      </c>
      <c r="F104" s="133">
        <v>0</v>
      </c>
      <c r="G104" s="133">
        <v>0</v>
      </c>
      <c r="H104" s="161">
        <v>0</v>
      </c>
      <c r="I104" s="133">
        <v>0</v>
      </c>
      <c r="J104" s="133">
        <v>0</v>
      </c>
    </row>
    <row r="105" spans="1:10" x14ac:dyDescent="0.25">
      <c r="A105" s="129">
        <v>31</v>
      </c>
      <c r="B105" s="130"/>
      <c r="C105" s="131"/>
      <c r="D105" s="131" t="s">
        <v>67</v>
      </c>
      <c r="E105" s="132">
        <v>3016.93</v>
      </c>
      <c r="F105" s="133">
        <v>0</v>
      </c>
      <c r="G105" s="133">
        <v>0</v>
      </c>
      <c r="H105" s="161">
        <v>0</v>
      </c>
      <c r="I105" s="133">
        <v>0</v>
      </c>
      <c r="J105" s="133">
        <v>0</v>
      </c>
    </row>
    <row r="106" spans="1:10" x14ac:dyDescent="0.25">
      <c r="A106" s="129">
        <v>311</v>
      </c>
      <c r="B106" s="130"/>
      <c r="C106" s="131"/>
      <c r="D106" s="131" t="s">
        <v>150</v>
      </c>
      <c r="E106" s="132">
        <v>2370.7600000000002</v>
      </c>
      <c r="F106" s="133">
        <v>0</v>
      </c>
      <c r="G106" s="133">
        <v>0</v>
      </c>
      <c r="H106" s="161">
        <v>0</v>
      </c>
      <c r="I106" s="133">
        <v>0</v>
      </c>
      <c r="J106" s="133">
        <v>0</v>
      </c>
    </row>
    <row r="107" spans="1:10" x14ac:dyDescent="0.25">
      <c r="A107" s="136">
        <v>3111</v>
      </c>
      <c r="B107" s="137"/>
      <c r="C107" s="138"/>
      <c r="D107" s="138" t="s">
        <v>151</v>
      </c>
      <c r="E107" s="147">
        <v>2370.7600000000002</v>
      </c>
      <c r="F107" s="141">
        <v>0</v>
      </c>
      <c r="G107" s="141">
        <v>0</v>
      </c>
      <c r="H107" s="171">
        <v>0</v>
      </c>
      <c r="I107" s="141">
        <v>0</v>
      </c>
      <c r="J107" s="141">
        <v>0</v>
      </c>
    </row>
    <row r="108" spans="1:10" ht="25.5" x14ac:dyDescent="0.25">
      <c r="A108" s="129">
        <v>312</v>
      </c>
      <c r="B108" s="130"/>
      <c r="C108" s="131"/>
      <c r="D108" s="131" t="s">
        <v>152</v>
      </c>
      <c r="E108" s="132">
        <v>255</v>
      </c>
      <c r="F108" s="133">
        <v>0</v>
      </c>
      <c r="G108" s="133">
        <v>0</v>
      </c>
      <c r="H108" s="161">
        <v>0</v>
      </c>
      <c r="I108" s="133">
        <v>0</v>
      </c>
      <c r="J108" s="133">
        <v>0</v>
      </c>
    </row>
    <row r="109" spans="1:10" x14ac:dyDescent="0.25">
      <c r="A109" s="136">
        <v>3121</v>
      </c>
      <c r="B109" s="137"/>
      <c r="C109" s="138"/>
      <c r="D109" s="138" t="s">
        <v>152</v>
      </c>
      <c r="E109" s="147">
        <v>255</v>
      </c>
      <c r="F109" s="141">
        <v>0</v>
      </c>
      <c r="G109" s="141">
        <v>0</v>
      </c>
      <c r="H109" s="171">
        <v>0</v>
      </c>
      <c r="I109" s="141">
        <v>0</v>
      </c>
      <c r="J109" s="141">
        <v>0</v>
      </c>
    </row>
    <row r="110" spans="1:10" ht="25.5" x14ac:dyDescent="0.25">
      <c r="A110" s="136">
        <v>3132</v>
      </c>
      <c r="B110" s="137"/>
      <c r="C110" s="138"/>
      <c r="D110" s="138" t="s">
        <v>154</v>
      </c>
      <c r="E110" s="147">
        <v>391.17</v>
      </c>
      <c r="F110" s="141">
        <v>0</v>
      </c>
      <c r="G110" s="141">
        <v>0</v>
      </c>
      <c r="H110" s="171">
        <v>0</v>
      </c>
      <c r="I110" s="141">
        <v>0</v>
      </c>
      <c r="J110" s="141">
        <v>0</v>
      </c>
    </row>
    <row r="111" spans="1:10" x14ac:dyDescent="0.25">
      <c r="A111" s="129">
        <v>32</v>
      </c>
      <c r="B111" s="130"/>
      <c r="C111" s="131"/>
      <c r="D111" s="131" t="s">
        <v>73</v>
      </c>
      <c r="E111" s="132">
        <v>0</v>
      </c>
      <c r="F111" s="133">
        <v>0</v>
      </c>
      <c r="G111" s="133">
        <v>0</v>
      </c>
      <c r="H111" s="161">
        <v>0</v>
      </c>
      <c r="I111" s="133">
        <v>0</v>
      </c>
      <c r="J111" s="133">
        <v>0</v>
      </c>
    </row>
    <row r="112" spans="1:10" ht="25.5" x14ac:dyDescent="0.25">
      <c r="A112" s="129">
        <v>321</v>
      </c>
      <c r="B112" s="130"/>
      <c r="C112" s="131"/>
      <c r="D112" s="131" t="s">
        <v>111</v>
      </c>
      <c r="E112" s="132">
        <v>0</v>
      </c>
      <c r="F112" s="133">
        <v>0</v>
      </c>
      <c r="G112" s="133">
        <v>0</v>
      </c>
      <c r="H112" s="161">
        <v>0</v>
      </c>
      <c r="I112" s="133">
        <v>0</v>
      </c>
      <c r="J112" s="133">
        <v>0</v>
      </c>
    </row>
    <row r="113" spans="1:10" x14ac:dyDescent="0.25">
      <c r="A113" s="229">
        <v>3211</v>
      </c>
      <c r="B113" s="230"/>
      <c r="C113" s="231"/>
      <c r="D113" s="139" t="s">
        <v>112</v>
      </c>
      <c r="E113" s="140">
        <v>0</v>
      </c>
      <c r="F113" s="141">
        <v>0</v>
      </c>
      <c r="G113" s="141">
        <v>0</v>
      </c>
      <c r="H113" s="171">
        <v>0</v>
      </c>
      <c r="I113" s="141">
        <v>0</v>
      </c>
      <c r="J113" s="141">
        <v>0</v>
      </c>
    </row>
    <row r="114" spans="1:10" ht="25.5" x14ac:dyDescent="0.25">
      <c r="A114" s="148">
        <v>3212</v>
      </c>
      <c r="B114" s="130"/>
      <c r="C114" s="131"/>
      <c r="D114" s="149" t="s">
        <v>113</v>
      </c>
      <c r="E114" s="150">
        <v>0</v>
      </c>
      <c r="F114" s="141">
        <v>0</v>
      </c>
      <c r="G114" s="141">
        <v>0</v>
      </c>
      <c r="H114" s="171">
        <v>0</v>
      </c>
      <c r="I114" s="141">
        <v>0</v>
      </c>
      <c r="J114" s="141">
        <v>0</v>
      </c>
    </row>
    <row r="115" spans="1:10" ht="25.5" x14ac:dyDescent="0.25">
      <c r="A115" s="237" t="s">
        <v>164</v>
      </c>
      <c r="B115" s="238"/>
      <c r="C115" s="123"/>
      <c r="D115" s="123" t="s">
        <v>165</v>
      </c>
      <c r="E115" s="124">
        <v>0</v>
      </c>
      <c r="F115" s="125">
        <v>12789.79</v>
      </c>
      <c r="G115" s="125">
        <v>11467.12</v>
      </c>
      <c r="H115" s="180">
        <v>0</v>
      </c>
      <c r="I115" s="125">
        <v>11467.12</v>
      </c>
      <c r="J115" s="125">
        <v>11467.12</v>
      </c>
    </row>
    <row r="116" spans="1:10" ht="27" customHeight="1" x14ac:dyDescent="0.25">
      <c r="A116" s="212" t="s">
        <v>109</v>
      </c>
      <c r="B116" s="213"/>
      <c r="C116" s="144"/>
      <c r="D116" s="144" t="s">
        <v>110</v>
      </c>
      <c r="E116" s="146">
        <v>0</v>
      </c>
      <c r="F116" s="128">
        <v>12789.79</v>
      </c>
      <c r="G116" s="128">
        <v>11467.12</v>
      </c>
      <c r="H116" s="172">
        <v>0</v>
      </c>
      <c r="I116" s="128">
        <v>11467.12</v>
      </c>
      <c r="J116" s="128">
        <v>11467.12</v>
      </c>
    </row>
    <row r="117" spans="1:10" x14ac:dyDescent="0.25">
      <c r="A117" s="129">
        <v>3</v>
      </c>
      <c r="B117" s="130"/>
      <c r="C117" s="131"/>
      <c r="D117" s="131" t="s">
        <v>66</v>
      </c>
      <c r="E117" s="132">
        <v>0</v>
      </c>
      <c r="F117" s="133">
        <v>12789.79</v>
      </c>
      <c r="G117" s="133">
        <v>11467.12</v>
      </c>
      <c r="H117" s="161">
        <v>0</v>
      </c>
      <c r="I117" s="133">
        <v>11467.12</v>
      </c>
      <c r="J117" s="133">
        <v>11467.12</v>
      </c>
    </row>
    <row r="118" spans="1:10" x14ac:dyDescent="0.25">
      <c r="A118" s="129">
        <v>31</v>
      </c>
      <c r="B118" s="130"/>
      <c r="C118" s="131"/>
      <c r="D118" s="131" t="s">
        <v>67</v>
      </c>
      <c r="E118" s="132">
        <v>0</v>
      </c>
      <c r="F118" s="133">
        <f>F119+F121+F123</f>
        <v>12789.79</v>
      </c>
      <c r="G118" s="133">
        <v>11467.12</v>
      </c>
      <c r="H118" s="161">
        <v>0</v>
      </c>
      <c r="I118" s="133">
        <v>11467.12</v>
      </c>
      <c r="J118" s="133">
        <v>11467.12</v>
      </c>
    </row>
    <row r="119" spans="1:10" x14ac:dyDescent="0.25">
      <c r="A119" s="129">
        <v>311</v>
      </c>
      <c r="B119" s="130"/>
      <c r="C119" s="131"/>
      <c r="D119" s="131" t="s">
        <v>150</v>
      </c>
      <c r="E119" s="132">
        <v>0</v>
      </c>
      <c r="F119" s="133">
        <v>9389.7900000000009</v>
      </c>
      <c r="G119" s="133">
        <v>8567.1200000000008</v>
      </c>
      <c r="H119" s="161">
        <v>0</v>
      </c>
      <c r="I119" s="133">
        <v>8567.1200000000008</v>
      </c>
      <c r="J119" s="133">
        <v>8567.1200000000008</v>
      </c>
    </row>
    <row r="120" spans="1:10" x14ac:dyDescent="0.25">
      <c r="A120" s="136">
        <v>3111</v>
      </c>
      <c r="B120" s="137"/>
      <c r="C120" s="138"/>
      <c r="D120" s="138" t="s">
        <v>151</v>
      </c>
      <c r="E120" s="147">
        <v>0</v>
      </c>
      <c r="F120" s="141">
        <v>9389.7900000000009</v>
      </c>
      <c r="G120" s="141">
        <v>8567.1200000000008</v>
      </c>
      <c r="H120" s="171">
        <v>0</v>
      </c>
      <c r="I120" s="141">
        <v>8567.1200000000008</v>
      </c>
      <c r="J120" s="141">
        <v>8567.1200000000008</v>
      </c>
    </row>
    <row r="121" spans="1:10" ht="25.5" x14ac:dyDescent="0.25">
      <c r="A121" s="129">
        <v>312</v>
      </c>
      <c r="B121" s="130"/>
      <c r="C121" s="131"/>
      <c r="D121" s="131" t="s">
        <v>152</v>
      </c>
      <c r="E121" s="132">
        <v>0</v>
      </c>
      <c r="F121" s="133">
        <v>400</v>
      </c>
      <c r="G121" s="133">
        <v>700</v>
      </c>
      <c r="H121" s="161">
        <v>0</v>
      </c>
      <c r="I121" s="133">
        <v>700</v>
      </c>
      <c r="J121" s="133">
        <v>700</v>
      </c>
    </row>
    <row r="122" spans="1:10" x14ac:dyDescent="0.25">
      <c r="A122" s="136">
        <v>3121</v>
      </c>
      <c r="B122" s="137"/>
      <c r="C122" s="138"/>
      <c r="D122" s="138" t="s">
        <v>152</v>
      </c>
      <c r="E122" s="147">
        <v>0</v>
      </c>
      <c r="F122" s="141">
        <v>400</v>
      </c>
      <c r="G122" s="141">
        <v>700</v>
      </c>
      <c r="H122" s="171">
        <v>0</v>
      </c>
      <c r="I122" s="141">
        <v>700</v>
      </c>
      <c r="J122" s="141">
        <v>700</v>
      </c>
    </row>
    <row r="123" spans="1:10" x14ac:dyDescent="0.25">
      <c r="A123" s="129">
        <v>313</v>
      </c>
      <c r="B123" s="130"/>
      <c r="C123" s="131"/>
      <c r="D123" s="131" t="s">
        <v>153</v>
      </c>
      <c r="E123" s="132">
        <v>0</v>
      </c>
      <c r="F123" s="133">
        <v>3000</v>
      </c>
      <c r="G123" s="133">
        <v>2200</v>
      </c>
      <c r="H123" s="161">
        <v>0</v>
      </c>
      <c r="I123" s="133">
        <v>2200</v>
      </c>
      <c r="J123" s="133">
        <v>2200</v>
      </c>
    </row>
    <row r="124" spans="1:10" ht="25.5" x14ac:dyDescent="0.25">
      <c r="A124" s="136">
        <v>3132</v>
      </c>
      <c r="B124" s="137"/>
      <c r="C124" s="138"/>
      <c r="D124" s="138" t="s">
        <v>154</v>
      </c>
      <c r="E124" s="147">
        <v>0</v>
      </c>
      <c r="F124" s="141">
        <v>3000</v>
      </c>
      <c r="G124" s="141">
        <v>2200</v>
      </c>
      <c r="H124" s="171">
        <v>0</v>
      </c>
      <c r="I124" s="141">
        <v>2200</v>
      </c>
      <c r="J124" s="141">
        <v>2200</v>
      </c>
    </row>
    <row r="125" spans="1:10" x14ac:dyDescent="0.25">
      <c r="A125" s="129">
        <v>32</v>
      </c>
      <c r="B125" s="130"/>
      <c r="C125" s="131"/>
      <c r="D125" s="131" t="s">
        <v>73</v>
      </c>
      <c r="E125" s="132">
        <v>0</v>
      </c>
      <c r="F125" s="133">
        <v>0</v>
      </c>
      <c r="G125" s="133">
        <v>0</v>
      </c>
      <c r="H125" s="161">
        <v>0</v>
      </c>
      <c r="I125" s="133">
        <v>0</v>
      </c>
      <c r="J125" s="133">
        <v>0</v>
      </c>
    </row>
    <row r="126" spans="1:10" ht="25.5" x14ac:dyDescent="0.25">
      <c r="A126" s="129">
        <v>321</v>
      </c>
      <c r="B126" s="130"/>
      <c r="C126" s="131"/>
      <c r="D126" s="131" t="s">
        <v>111</v>
      </c>
      <c r="E126" s="132">
        <v>0</v>
      </c>
      <c r="F126" s="133">
        <v>0</v>
      </c>
      <c r="G126" s="133">
        <v>0</v>
      </c>
      <c r="H126" s="161">
        <v>0</v>
      </c>
      <c r="I126" s="133">
        <v>0</v>
      </c>
      <c r="J126" s="133">
        <v>0</v>
      </c>
    </row>
    <row r="127" spans="1:10" ht="25.5" x14ac:dyDescent="0.25">
      <c r="A127" s="136">
        <v>3212</v>
      </c>
      <c r="B127" s="137"/>
      <c r="C127" s="138"/>
      <c r="D127" s="138" t="s">
        <v>113</v>
      </c>
      <c r="E127" s="147">
        <v>0</v>
      </c>
      <c r="F127" s="141">
        <v>0</v>
      </c>
      <c r="G127" s="141">
        <v>0</v>
      </c>
      <c r="H127" s="171">
        <v>0</v>
      </c>
      <c r="I127" s="141">
        <v>0</v>
      </c>
      <c r="J127" s="141">
        <v>0</v>
      </c>
    </row>
    <row r="128" spans="1:10" x14ac:dyDescent="0.25">
      <c r="A128" s="218" t="s">
        <v>166</v>
      </c>
      <c r="B128" s="219"/>
      <c r="C128" s="120"/>
      <c r="D128" s="120" t="s">
        <v>167</v>
      </c>
      <c r="E128" s="121">
        <v>22450</v>
      </c>
      <c r="F128" s="122">
        <v>0</v>
      </c>
      <c r="G128" s="122">
        <v>0</v>
      </c>
      <c r="H128" s="181">
        <v>1500</v>
      </c>
      <c r="I128" s="122">
        <v>0</v>
      </c>
      <c r="J128" s="122">
        <v>0</v>
      </c>
    </row>
    <row r="129" spans="1:10" ht="27.75" customHeight="1" x14ac:dyDescent="0.25">
      <c r="A129" s="221" t="s">
        <v>168</v>
      </c>
      <c r="B129" s="222"/>
      <c r="C129" s="123"/>
      <c r="D129" s="123" t="s">
        <v>169</v>
      </c>
      <c r="E129" s="124">
        <v>21850</v>
      </c>
      <c r="F129" s="125">
        <v>0</v>
      </c>
      <c r="G129" s="125">
        <v>0</v>
      </c>
      <c r="H129" s="180">
        <v>0</v>
      </c>
      <c r="I129" s="125">
        <v>0</v>
      </c>
      <c r="J129" s="125">
        <v>0</v>
      </c>
    </row>
    <row r="130" spans="1:10" ht="30" customHeight="1" x14ac:dyDescent="0.25">
      <c r="A130" s="212" t="s">
        <v>109</v>
      </c>
      <c r="B130" s="213"/>
      <c r="C130" s="144"/>
      <c r="D130" s="144" t="s">
        <v>110</v>
      </c>
      <c r="E130" s="146">
        <v>21850</v>
      </c>
      <c r="F130" s="128">
        <v>0</v>
      </c>
      <c r="G130" s="128">
        <v>0</v>
      </c>
      <c r="H130" s="172">
        <v>1500</v>
      </c>
      <c r="I130" s="128">
        <v>0</v>
      </c>
      <c r="J130" s="128">
        <v>0</v>
      </c>
    </row>
    <row r="131" spans="1:10" ht="25.5" x14ac:dyDescent="0.25">
      <c r="A131" s="224">
        <v>4</v>
      </c>
      <c r="B131" s="225"/>
      <c r="C131" s="226"/>
      <c r="D131" s="131" t="s">
        <v>75</v>
      </c>
      <c r="E131" s="132">
        <v>22450</v>
      </c>
      <c r="F131" s="133">
        <v>0</v>
      </c>
      <c r="G131" s="133">
        <v>0</v>
      </c>
      <c r="H131" s="161">
        <v>1500</v>
      </c>
      <c r="I131" s="133">
        <v>0</v>
      </c>
      <c r="J131" s="133">
        <v>0</v>
      </c>
    </row>
    <row r="132" spans="1:10" ht="38.25" x14ac:dyDescent="0.25">
      <c r="A132" s="224">
        <v>42</v>
      </c>
      <c r="B132" s="225"/>
      <c r="C132" s="226"/>
      <c r="D132" s="131" t="s">
        <v>77</v>
      </c>
      <c r="E132" s="132">
        <v>21850</v>
      </c>
      <c r="F132" s="133">
        <v>0</v>
      </c>
      <c r="G132" s="133">
        <v>0</v>
      </c>
      <c r="H132" s="161">
        <v>1500</v>
      </c>
      <c r="I132" s="133">
        <v>0</v>
      </c>
      <c r="J132" s="133">
        <v>0</v>
      </c>
    </row>
    <row r="133" spans="1:10" x14ac:dyDescent="0.25">
      <c r="A133" s="129">
        <v>422</v>
      </c>
      <c r="B133" s="130"/>
      <c r="C133" s="131"/>
      <c r="D133" s="131" t="s">
        <v>170</v>
      </c>
      <c r="E133" s="132">
        <v>21850</v>
      </c>
      <c r="F133" s="133">
        <v>0</v>
      </c>
      <c r="G133" s="133">
        <v>0</v>
      </c>
      <c r="H133" s="161">
        <v>0</v>
      </c>
      <c r="I133" s="133">
        <v>0</v>
      </c>
      <c r="J133" s="133">
        <v>0</v>
      </c>
    </row>
    <row r="134" spans="1:10" x14ac:dyDescent="0.25">
      <c r="A134" s="148">
        <v>4221</v>
      </c>
      <c r="B134" s="130"/>
      <c r="C134" s="131"/>
      <c r="D134" s="149" t="s">
        <v>171</v>
      </c>
      <c r="E134" s="150">
        <v>21850</v>
      </c>
      <c r="F134" s="141">
        <v>0</v>
      </c>
      <c r="G134" s="141">
        <v>0</v>
      </c>
      <c r="H134" s="171">
        <v>0</v>
      </c>
      <c r="I134" s="141">
        <v>0</v>
      </c>
      <c r="J134" s="141">
        <v>0</v>
      </c>
    </row>
    <row r="135" spans="1:10" ht="38.25" x14ac:dyDescent="0.25">
      <c r="A135" s="129">
        <v>424</v>
      </c>
      <c r="B135" s="130"/>
      <c r="C135" s="131"/>
      <c r="D135" s="131" t="s">
        <v>172</v>
      </c>
      <c r="E135" s="132">
        <v>600</v>
      </c>
      <c r="F135" s="133">
        <v>0</v>
      </c>
      <c r="G135" s="133">
        <v>0</v>
      </c>
      <c r="H135" s="161">
        <v>1500</v>
      </c>
      <c r="I135" s="133">
        <v>0</v>
      </c>
      <c r="J135" s="133">
        <v>0</v>
      </c>
    </row>
    <row r="136" spans="1:10" x14ac:dyDescent="0.25">
      <c r="A136" s="148">
        <v>4241</v>
      </c>
      <c r="B136" s="130"/>
      <c r="C136" s="131"/>
      <c r="D136" s="149" t="s">
        <v>173</v>
      </c>
      <c r="E136" s="150">
        <v>600</v>
      </c>
      <c r="F136" s="141">
        <v>0</v>
      </c>
      <c r="G136" s="141">
        <v>0</v>
      </c>
      <c r="H136" s="171">
        <v>1500</v>
      </c>
      <c r="I136" s="141">
        <v>0</v>
      </c>
      <c r="J136" s="141">
        <v>0</v>
      </c>
    </row>
    <row r="137" spans="1:10" ht="25.5" x14ac:dyDescent="0.25">
      <c r="A137" s="218" t="s">
        <v>106</v>
      </c>
      <c r="B137" s="219"/>
      <c r="C137" s="120"/>
      <c r="D137" s="120" t="s">
        <v>174</v>
      </c>
      <c r="E137" s="121">
        <v>28283.09</v>
      </c>
      <c r="F137" s="122">
        <v>0</v>
      </c>
      <c r="G137" s="122">
        <v>0</v>
      </c>
      <c r="H137" s="181">
        <v>7637.5</v>
      </c>
      <c r="I137" s="122">
        <v>0</v>
      </c>
      <c r="J137" s="122">
        <v>0</v>
      </c>
    </row>
    <row r="138" spans="1:10" ht="38.25" x14ac:dyDescent="0.25">
      <c r="A138" s="221" t="s">
        <v>108</v>
      </c>
      <c r="B138" s="222"/>
      <c r="C138" s="123"/>
      <c r="D138" s="123" t="s">
        <v>175</v>
      </c>
      <c r="E138" s="124">
        <v>28283.09</v>
      </c>
      <c r="F138" s="125">
        <v>0</v>
      </c>
      <c r="G138" s="125">
        <v>0</v>
      </c>
      <c r="H138" s="180">
        <v>7637.5</v>
      </c>
      <c r="I138" s="125">
        <v>0</v>
      </c>
      <c r="J138" s="125">
        <v>0</v>
      </c>
    </row>
    <row r="139" spans="1:10" ht="28.5" customHeight="1" x14ac:dyDescent="0.25">
      <c r="A139" s="212" t="s">
        <v>109</v>
      </c>
      <c r="B139" s="213"/>
      <c r="C139" s="144"/>
      <c r="D139" s="144" t="s">
        <v>110</v>
      </c>
      <c r="E139" s="146">
        <v>28283.09</v>
      </c>
      <c r="F139" s="128">
        <v>0</v>
      </c>
      <c r="G139" s="128">
        <v>0</v>
      </c>
      <c r="H139" s="172">
        <v>7637.5</v>
      </c>
      <c r="I139" s="128">
        <v>0</v>
      </c>
      <c r="J139" s="128">
        <v>0</v>
      </c>
    </row>
    <row r="140" spans="1:10" ht="25.5" x14ac:dyDescent="0.25">
      <c r="A140" s="224">
        <v>32</v>
      </c>
      <c r="B140" s="225"/>
      <c r="C140" s="226"/>
      <c r="D140" s="131" t="s">
        <v>176</v>
      </c>
      <c r="E140" s="132">
        <v>28283.09</v>
      </c>
      <c r="F140" s="133">
        <v>0</v>
      </c>
      <c r="G140" s="133">
        <v>0</v>
      </c>
      <c r="H140" s="161">
        <v>7637.5</v>
      </c>
      <c r="I140" s="133">
        <v>0</v>
      </c>
      <c r="J140" s="133">
        <v>0</v>
      </c>
    </row>
    <row r="141" spans="1:10" ht="25.5" x14ac:dyDescent="0.25">
      <c r="A141" s="229">
        <v>3232</v>
      </c>
      <c r="B141" s="230"/>
      <c r="C141" s="231"/>
      <c r="D141" s="138" t="s">
        <v>137</v>
      </c>
      <c r="E141" s="147">
        <v>28283.09</v>
      </c>
      <c r="F141" s="141">
        <v>0</v>
      </c>
      <c r="G141" s="141">
        <v>0</v>
      </c>
      <c r="H141" s="171">
        <v>7637.5</v>
      </c>
      <c r="I141" s="141">
        <v>0</v>
      </c>
      <c r="J141" s="141">
        <v>0</v>
      </c>
    </row>
    <row r="142" spans="1:10" ht="51" x14ac:dyDescent="0.25">
      <c r="A142" s="218" t="s">
        <v>138</v>
      </c>
      <c r="B142" s="219"/>
      <c r="C142" s="120"/>
      <c r="D142" s="120" t="s">
        <v>177</v>
      </c>
      <c r="E142" s="152">
        <v>1089637.67</v>
      </c>
      <c r="F142" s="122">
        <f>F143+F206+F221+F226</f>
        <v>1280111.3999999999</v>
      </c>
      <c r="G142" s="122">
        <f>G143+G193+G207+G221</f>
        <v>1408600</v>
      </c>
      <c r="H142" s="181">
        <f>H143+H177+H193+H206+H221+H232</f>
        <v>1630102.02</v>
      </c>
      <c r="I142" s="122">
        <f>I143+I193+I207+I221</f>
        <v>1408600</v>
      </c>
      <c r="J142" s="122">
        <f>J143+J193+J207+J221</f>
        <v>1408600</v>
      </c>
    </row>
    <row r="143" spans="1:10" x14ac:dyDescent="0.25">
      <c r="A143" s="221" t="s">
        <v>108</v>
      </c>
      <c r="B143" s="222"/>
      <c r="C143" s="123"/>
      <c r="D143" s="123" t="s">
        <v>62</v>
      </c>
      <c r="E143" s="124">
        <v>30655.57</v>
      </c>
      <c r="F143" s="125">
        <v>36750</v>
      </c>
      <c r="G143" s="125">
        <v>22000</v>
      </c>
      <c r="H143" s="180">
        <v>18250</v>
      </c>
      <c r="I143" s="125">
        <v>22000</v>
      </c>
      <c r="J143" s="125">
        <v>22000</v>
      </c>
    </row>
    <row r="144" spans="1:10" ht="27.75" customHeight="1" x14ac:dyDescent="0.25">
      <c r="A144" s="212" t="s">
        <v>178</v>
      </c>
      <c r="B144" s="213"/>
      <c r="C144" s="144"/>
      <c r="D144" s="144" t="s">
        <v>179</v>
      </c>
      <c r="E144" s="146">
        <v>30655.57</v>
      </c>
      <c r="F144" s="128">
        <f>F145+F173</f>
        <v>36750</v>
      </c>
      <c r="G144" s="128">
        <f>G145+G173</f>
        <v>22000</v>
      </c>
      <c r="H144" s="172">
        <f>H145+H173</f>
        <v>18250</v>
      </c>
      <c r="I144" s="128">
        <f>I145+I173</f>
        <v>22000</v>
      </c>
      <c r="J144" s="128">
        <f>J145+J173</f>
        <v>22000</v>
      </c>
    </row>
    <row r="145" spans="1:10" x14ac:dyDescent="0.25">
      <c r="A145" s="224">
        <v>3</v>
      </c>
      <c r="B145" s="225"/>
      <c r="C145" s="226"/>
      <c r="D145" s="131" t="s">
        <v>66</v>
      </c>
      <c r="E145" s="132">
        <v>21507.99</v>
      </c>
      <c r="F145" s="133">
        <v>35350</v>
      </c>
      <c r="G145" s="133">
        <v>20900</v>
      </c>
      <c r="H145" s="161">
        <v>17150</v>
      </c>
      <c r="I145" s="133">
        <v>20900</v>
      </c>
      <c r="J145" s="133">
        <v>20900</v>
      </c>
    </row>
    <row r="146" spans="1:10" x14ac:dyDescent="0.25">
      <c r="A146" s="224">
        <v>32</v>
      </c>
      <c r="B146" s="225"/>
      <c r="C146" s="226"/>
      <c r="D146" s="134" t="s">
        <v>73</v>
      </c>
      <c r="E146" s="135">
        <v>20682.990000000002</v>
      </c>
      <c r="F146" s="133">
        <f>F147+F151+F158+F167</f>
        <v>35350</v>
      </c>
      <c r="G146" s="133">
        <f>G147+G151+G158+G167</f>
        <v>20900</v>
      </c>
      <c r="H146" s="161">
        <f>H147+H151+H158+H167</f>
        <v>17150</v>
      </c>
      <c r="I146" s="133">
        <f>I147+I151+I158+I167</f>
        <v>20900</v>
      </c>
      <c r="J146" s="133">
        <f>J147+J151+J158+J167</f>
        <v>20900</v>
      </c>
    </row>
    <row r="147" spans="1:10" ht="25.5" x14ac:dyDescent="0.25">
      <c r="A147" s="129">
        <v>321</v>
      </c>
      <c r="B147" s="130"/>
      <c r="C147" s="131"/>
      <c r="D147" s="131" t="s">
        <v>111</v>
      </c>
      <c r="E147" s="132">
        <v>0</v>
      </c>
      <c r="F147" s="133">
        <f>F148+F149+F150</f>
        <v>7600</v>
      </c>
      <c r="G147" s="133">
        <f>G148+G149+G150</f>
        <v>1400</v>
      </c>
      <c r="H147" s="161">
        <f>H148+H149+H150</f>
        <v>500</v>
      </c>
      <c r="I147" s="133">
        <f>I148+I149+I150</f>
        <v>1400</v>
      </c>
      <c r="J147" s="133">
        <f>J148+J149+J150</f>
        <v>1400</v>
      </c>
    </row>
    <row r="148" spans="1:10" x14ac:dyDescent="0.25">
      <c r="A148" s="148">
        <v>3211</v>
      </c>
      <c r="B148" s="130"/>
      <c r="C148" s="131"/>
      <c r="D148" s="149" t="s">
        <v>112</v>
      </c>
      <c r="E148" s="150">
        <v>0</v>
      </c>
      <c r="F148" s="141">
        <v>7000</v>
      </c>
      <c r="G148" s="141">
        <v>1000</v>
      </c>
      <c r="H148" s="171">
        <v>300</v>
      </c>
      <c r="I148" s="141">
        <v>1000</v>
      </c>
      <c r="J148" s="141">
        <v>1000</v>
      </c>
    </row>
    <row r="149" spans="1:10" ht="25.5" x14ac:dyDescent="0.25">
      <c r="A149" s="148">
        <v>3213</v>
      </c>
      <c r="B149" s="130"/>
      <c r="C149" s="131"/>
      <c r="D149" s="149" t="s">
        <v>114</v>
      </c>
      <c r="E149" s="150">
        <v>0</v>
      </c>
      <c r="F149" s="141">
        <v>100</v>
      </c>
      <c r="G149" s="141">
        <v>200</v>
      </c>
      <c r="H149" s="171">
        <v>100</v>
      </c>
      <c r="I149" s="141">
        <v>200</v>
      </c>
      <c r="J149" s="141">
        <v>200</v>
      </c>
    </row>
    <row r="150" spans="1:10" ht="25.5" x14ac:dyDescent="0.25">
      <c r="A150" s="148">
        <v>3214</v>
      </c>
      <c r="B150" s="130"/>
      <c r="C150" s="131"/>
      <c r="D150" s="149" t="s">
        <v>115</v>
      </c>
      <c r="E150" s="150">
        <v>0</v>
      </c>
      <c r="F150" s="141">
        <v>500</v>
      </c>
      <c r="G150" s="141">
        <v>200</v>
      </c>
      <c r="H150" s="171">
        <v>100</v>
      </c>
      <c r="I150" s="141">
        <v>200</v>
      </c>
      <c r="J150" s="141">
        <v>200</v>
      </c>
    </row>
    <row r="151" spans="1:10" ht="25.5" x14ac:dyDescent="0.25">
      <c r="A151" s="129">
        <v>322</v>
      </c>
      <c r="B151" s="130"/>
      <c r="C151" s="131"/>
      <c r="D151" s="131" t="s">
        <v>116</v>
      </c>
      <c r="E151" s="132">
        <f t="shared" ref="E151:J151" si="0">E152+E155+E156+E157</f>
        <v>9559.89</v>
      </c>
      <c r="F151" s="133">
        <f t="shared" si="0"/>
        <v>8200</v>
      </c>
      <c r="G151" s="133">
        <f t="shared" si="0"/>
        <v>4300</v>
      </c>
      <c r="H151" s="161">
        <f t="shared" si="0"/>
        <v>2800</v>
      </c>
      <c r="I151" s="133">
        <f t="shared" si="0"/>
        <v>4300</v>
      </c>
      <c r="J151" s="133">
        <f t="shared" si="0"/>
        <v>4300</v>
      </c>
    </row>
    <row r="152" spans="1:10" ht="25.5" x14ac:dyDescent="0.25">
      <c r="A152" s="148">
        <v>3221</v>
      </c>
      <c r="B152" s="130"/>
      <c r="C152" s="131"/>
      <c r="D152" s="149" t="s">
        <v>117</v>
      </c>
      <c r="E152" s="150">
        <v>6560.61</v>
      </c>
      <c r="F152" s="141">
        <v>6000</v>
      </c>
      <c r="G152" s="141">
        <v>3000</v>
      </c>
      <c r="H152" s="171">
        <v>1500</v>
      </c>
      <c r="I152" s="141">
        <v>3000</v>
      </c>
      <c r="J152" s="141">
        <v>3000</v>
      </c>
    </row>
    <row r="153" spans="1:10" x14ac:dyDescent="0.25">
      <c r="A153" s="148">
        <v>3222</v>
      </c>
      <c r="B153" s="130"/>
      <c r="C153" s="131"/>
      <c r="D153" s="149" t="s">
        <v>180</v>
      </c>
      <c r="E153" s="150">
        <v>0</v>
      </c>
      <c r="F153" s="141">
        <v>0</v>
      </c>
      <c r="G153" s="141">
        <v>0</v>
      </c>
      <c r="H153" s="171">
        <v>0</v>
      </c>
      <c r="I153" s="141">
        <v>0</v>
      </c>
      <c r="J153" s="141">
        <v>0</v>
      </c>
    </row>
    <row r="154" spans="1:10" x14ac:dyDescent="0.25">
      <c r="A154" s="148">
        <v>3223</v>
      </c>
      <c r="B154" s="130"/>
      <c r="C154" s="131"/>
      <c r="D154" s="149" t="s">
        <v>181</v>
      </c>
      <c r="E154" s="150">
        <v>0</v>
      </c>
      <c r="F154" s="141">
        <v>0</v>
      </c>
      <c r="G154" s="141">
        <v>0</v>
      </c>
      <c r="H154" s="171">
        <v>0</v>
      </c>
      <c r="I154" s="141">
        <v>0</v>
      </c>
      <c r="J154" s="141">
        <v>0</v>
      </c>
    </row>
    <row r="155" spans="1:10" ht="25.5" x14ac:dyDescent="0.25">
      <c r="A155" s="148">
        <v>3224</v>
      </c>
      <c r="B155" s="130"/>
      <c r="C155" s="131"/>
      <c r="D155" s="149" t="s">
        <v>136</v>
      </c>
      <c r="E155" s="150">
        <v>2063.44</v>
      </c>
      <c r="F155" s="141">
        <v>1000</v>
      </c>
      <c r="G155" s="141">
        <v>1000</v>
      </c>
      <c r="H155" s="171">
        <v>1000</v>
      </c>
      <c r="I155" s="141">
        <v>1000</v>
      </c>
      <c r="J155" s="141">
        <v>1000</v>
      </c>
    </row>
    <row r="156" spans="1:10" x14ac:dyDescent="0.25">
      <c r="A156" s="148">
        <v>3225</v>
      </c>
      <c r="B156" s="130"/>
      <c r="C156" s="131"/>
      <c r="D156" s="149" t="s">
        <v>118</v>
      </c>
      <c r="E156" s="150">
        <v>43</v>
      </c>
      <c r="F156" s="141">
        <v>1000</v>
      </c>
      <c r="G156" s="141">
        <v>100</v>
      </c>
      <c r="H156" s="171">
        <v>100</v>
      </c>
      <c r="I156" s="141">
        <v>100</v>
      </c>
      <c r="J156" s="141">
        <v>100</v>
      </c>
    </row>
    <row r="157" spans="1:10" ht="25.5" x14ac:dyDescent="0.25">
      <c r="A157" s="148">
        <v>3227</v>
      </c>
      <c r="B157" s="130"/>
      <c r="C157" s="131"/>
      <c r="D157" s="149" t="s">
        <v>182</v>
      </c>
      <c r="E157" s="150">
        <v>892.84</v>
      </c>
      <c r="F157" s="141">
        <v>200</v>
      </c>
      <c r="G157" s="141">
        <v>200</v>
      </c>
      <c r="H157" s="171">
        <v>200</v>
      </c>
      <c r="I157" s="141">
        <v>200</v>
      </c>
      <c r="J157" s="141">
        <v>200</v>
      </c>
    </row>
    <row r="158" spans="1:10" x14ac:dyDescent="0.25">
      <c r="A158" s="129">
        <v>323</v>
      </c>
      <c r="B158" s="130"/>
      <c r="C158" s="131"/>
      <c r="D158" s="131" t="s">
        <v>120</v>
      </c>
      <c r="E158" s="132">
        <f>E159+E160+E163+E164+E166</f>
        <v>9543.35</v>
      </c>
      <c r="F158" s="133">
        <f>F159+F160+F161+F162+F163+F164+F165+F166</f>
        <v>14050</v>
      </c>
      <c r="G158" s="133">
        <f>G159+G160+G161+G162+G163+G164+G165+G166</f>
        <v>11050</v>
      </c>
      <c r="H158" s="161">
        <f>H159+H160+H161+H162+H163+H164+H165+H166</f>
        <v>10850</v>
      </c>
      <c r="I158" s="133">
        <f>I159+I160+I161+I162+I163+I164+I165+I166</f>
        <v>11050</v>
      </c>
      <c r="J158" s="133">
        <f>J159+J160+J161+J162+J163+J164+J165+J166</f>
        <v>11050</v>
      </c>
    </row>
    <row r="159" spans="1:10" ht="25.5" x14ac:dyDescent="0.25">
      <c r="A159" s="136">
        <v>3231</v>
      </c>
      <c r="B159" s="130"/>
      <c r="C159" s="131"/>
      <c r="D159" s="138" t="s">
        <v>183</v>
      </c>
      <c r="E159" s="147">
        <v>7.9</v>
      </c>
      <c r="F159" s="141">
        <v>200</v>
      </c>
      <c r="G159" s="141">
        <v>200</v>
      </c>
      <c r="H159" s="171">
        <v>100</v>
      </c>
      <c r="I159" s="141">
        <v>200</v>
      </c>
      <c r="J159" s="141">
        <v>200</v>
      </c>
    </row>
    <row r="160" spans="1:10" ht="25.5" x14ac:dyDescent="0.25">
      <c r="A160" s="148">
        <v>3232</v>
      </c>
      <c r="B160" s="130"/>
      <c r="C160" s="131"/>
      <c r="D160" s="149" t="s">
        <v>137</v>
      </c>
      <c r="E160" s="150">
        <v>2266.33</v>
      </c>
      <c r="F160" s="141">
        <v>4000</v>
      </c>
      <c r="G160" s="141">
        <v>4000</v>
      </c>
      <c r="H160" s="171">
        <v>4000</v>
      </c>
      <c r="I160" s="141">
        <v>4000</v>
      </c>
      <c r="J160" s="141">
        <v>4000</v>
      </c>
    </row>
    <row r="161" spans="1:10" x14ac:dyDescent="0.25">
      <c r="A161" s="148">
        <v>3235</v>
      </c>
      <c r="B161" s="130"/>
      <c r="C161" s="131"/>
      <c r="D161" s="149" t="s">
        <v>124</v>
      </c>
      <c r="E161" s="150">
        <v>0</v>
      </c>
      <c r="F161" s="141">
        <v>200</v>
      </c>
      <c r="G161" s="141">
        <v>200</v>
      </c>
      <c r="H161" s="171">
        <v>100</v>
      </c>
      <c r="I161" s="141">
        <v>200</v>
      </c>
      <c r="J161" s="141">
        <v>200</v>
      </c>
    </row>
    <row r="162" spans="1:10" ht="25.5" x14ac:dyDescent="0.25">
      <c r="A162" s="148">
        <v>3236</v>
      </c>
      <c r="B162" s="130"/>
      <c r="C162" s="131"/>
      <c r="D162" s="149" t="s">
        <v>125</v>
      </c>
      <c r="E162" s="150">
        <v>0</v>
      </c>
      <c r="F162" s="141">
        <v>50</v>
      </c>
      <c r="G162" s="141">
        <v>50</v>
      </c>
      <c r="H162" s="171">
        <v>50</v>
      </c>
      <c r="I162" s="141">
        <v>50</v>
      </c>
      <c r="J162" s="141">
        <v>50</v>
      </c>
    </row>
    <row r="163" spans="1:10" x14ac:dyDescent="0.25">
      <c r="A163" s="148">
        <v>3234</v>
      </c>
      <c r="B163" s="130"/>
      <c r="C163" s="131"/>
      <c r="D163" s="149" t="s">
        <v>123</v>
      </c>
      <c r="E163" s="150">
        <v>4452.05</v>
      </c>
      <c r="F163" s="141">
        <v>7000</v>
      </c>
      <c r="G163" s="141">
        <v>5000</v>
      </c>
      <c r="H163" s="171">
        <v>5000</v>
      </c>
      <c r="I163" s="141">
        <v>5000</v>
      </c>
      <c r="J163" s="141">
        <v>5000</v>
      </c>
    </row>
    <row r="164" spans="1:10" x14ac:dyDescent="0.25">
      <c r="A164" s="148">
        <v>3237</v>
      </c>
      <c r="B164" s="130"/>
      <c r="C164" s="131"/>
      <c r="D164" s="149" t="s">
        <v>184</v>
      </c>
      <c r="E164" s="150">
        <v>2747.97</v>
      </c>
      <c r="F164" s="141">
        <v>2000</v>
      </c>
      <c r="G164" s="141">
        <v>1000</v>
      </c>
      <c r="H164" s="171">
        <v>1000</v>
      </c>
      <c r="I164" s="141">
        <v>1000</v>
      </c>
      <c r="J164" s="141">
        <v>1000</v>
      </c>
    </row>
    <row r="165" spans="1:10" x14ac:dyDescent="0.25">
      <c r="A165" s="148">
        <v>3238</v>
      </c>
      <c r="B165" s="130"/>
      <c r="C165" s="131"/>
      <c r="D165" s="149" t="s">
        <v>127</v>
      </c>
      <c r="E165" s="150">
        <v>0</v>
      </c>
      <c r="F165" s="141">
        <v>100</v>
      </c>
      <c r="G165" s="141">
        <v>100</v>
      </c>
      <c r="H165" s="171">
        <v>100</v>
      </c>
      <c r="I165" s="141">
        <v>100</v>
      </c>
      <c r="J165" s="141">
        <v>100</v>
      </c>
    </row>
    <row r="166" spans="1:10" x14ac:dyDescent="0.25">
      <c r="A166" s="148">
        <v>3239</v>
      </c>
      <c r="B166" s="130"/>
      <c r="C166" s="131"/>
      <c r="D166" s="149" t="s">
        <v>128</v>
      </c>
      <c r="E166" s="150">
        <v>69.099999999999994</v>
      </c>
      <c r="F166" s="141">
        <v>500</v>
      </c>
      <c r="G166" s="141">
        <v>500</v>
      </c>
      <c r="H166" s="171">
        <v>500</v>
      </c>
      <c r="I166" s="141">
        <v>500</v>
      </c>
      <c r="J166" s="141">
        <v>500</v>
      </c>
    </row>
    <row r="167" spans="1:10" ht="25.5" x14ac:dyDescent="0.25">
      <c r="A167" s="129">
        <v>329</v>
      </c>
      <c r="B167" s="130"/>
      <c r="C167" s="131"/>
      <c r="D167" s="131" t="s">
        <v>129</v>
      </c>
      <c r="E167" s="132">
        <v>1579.75</v>
      </c>
      <c r="F167" s="133">
        <f>F168+F169</f>
        <v>5500</v>
      </c>
      <c r="G167" s="133">
        <f>G168+G169</f>
        <v>4150</v>
      </c>
      <c r="H167" s="161">
        <v>3000</v>
      </c>
      <c r="I167" s="133">
        <f>I168+I169</f>
        <v>4150</v>
      </c>
      <c r="J167" s="133">
        <f>J168+J169</f>
        <v>4150</v>
      </c>
    </row>
    <row r="168" spans="1:10" x14ac:dyDescent="0.25">
      <c r="A168" s="148">
        <v>3293</v>
      </c>
      <c r="B168" s="130"/>
      <c r="C168" s="131"/>
      <c r="D168" s="149" t="s">
        <v>130</v>
      </c>
      <c r="E168" s="150">
        <v>1579.75</v>
      </c>
      <c r="F168" s="141">
        <v>2000</v>
      </c>
      <c r="G168" s="141">
        <v>1000</v>
      </c>
      <c r="H168" s="171">
        <v>1000</v>
      </c>
      <c r="I168" s="141">
        <v>1000</v>
      </c>
      <c r="J168" s="141">
        <v>1000</v>
      </c>
    </row>
    <row r="169" spans="1:10" ht="25.5" x14ac:dyDescent="0.25">
      <c r="A169" s="148">
        <v>3299</v>
      </c>
      <c r="B169" s="130"/>
      <c r="C169" s="131"/>
      <c r="D169" s="149" t="s">
        <v>129</v>
      </c>
      <c r="E169" s="150">
        <v>0</v>
      </c>
      <c r="F169" s="141">
        <v>3500</v>
      </c>
      <c r="G169" s="141">
        <v>3150</v>
      </c>
      <c r="H169" s="171">
        <v>2000</v>
      </c>
      <c r="I169" s="141">
        <v>3150</v>
      </c>
      <c r="J169" s="141">
        <v>3150</v>
      </c>
    </row>
    <row r="170" spans="1:10" x14ac:dyDescent="0.25">
      <c r="A170" s="129">
        <v>34</v>
      </c>
      <c r="B170" s="130"/>
      <c r="C170" s="131"/>
      <c r="D170" s="131" t="s">
        <v>74</v>
      </c>
      <c r="E170" s="132">
        <v>0</v>
      </c>
      <c r="F170" s="133">
        <v>0</v>
      </c>
      <c r="G170" s="133">
        <v>0</v>
      </c>
      <c r="H170" s="161">
        <v>0</v>
      </c>
      <c r="I170" s="133">
        <v>0</v>
      </c>
      <c r="J170" s="133">
        <v>0</v>
      </c>
    </row>
    <row r="171" spans="1:10" x14ac:dyDescent="0.25">
      <c r="A171" s="129">
        <v>343</v>
      </c>
      <c r="B171" s="130"/>
      <c r="C171" s="131"/>
      <c r="D171" s="131" t="s">
        <v>132</v>
      </c>
      <c r="E171" s="132">
        <v>0</v>
      </c>
      <c r="F171" s="133">
        <v>0</v>
      </c>
      <c r="G171" s="133">
        <v>0</v>
      </c>
      <c r="H171" s="161">
        <v>0</v>
      </c>
      <c r="I171" s="133">
        <v>0</v>
      </c>
      <c r="J171" s="133">
        <v>0</v>
      </c>
    </row>
    <row r="172" spans="1:10" ht="25.5" x14ac:dyDescent="0.25">
      <c r="A172" s="148">
        <v>3431</v>
      </c>
      <c r="B172" s="130"/>
      <c r="C172" s="131"/>
      <c r="D172" s="149" t="s">
        <v>185</v>
      </c>
      <c r="E172" s="150">
        <v>0</v>
      </c>
      <c r="F172" s="141">
        <v>0</v>
      </c>
      <c r="G172" s="141">
        <v>0</v>
      </c>
      <c r="H172" s="171">
        <v>0</v>
      </c>
      <c r="I172" s="141">
        <v>0</v>
      </c>
      <c r="J172" s="141">
        <v>0</v>
      </c>
    </row>
    <row r="173" spans="1:10" ht="25.5" x14ac:dyDescent="0.25">
      <c r="A173" s="239">
        <v>4</v>
      </c>
      <c r="B173" s="240"/>
      <c r="C173" s="241"/>
      <c r="D173" s="153" t="s">
        <v>75</v>
      </c>
      <c r="E173" s="154">
        <v>825</v>
      </c>
      <c r="F173" s="17">
        <v>1400</v>
      </c>
      <c r="G173" s="17">
        <v>1100</v>
      </c>
      <c r="H173" s="161">
        <v>1100</v>
      </c>
      <c r="I173" s="17">
        <v>1100</v>
      </c>
      <c r="J173" s="17">
        <v>1100</v>
      </c>
    </row>
    <row r="174" spans="1:10" ht="38.25" x14ac:dyDescent="0.25">
      <c r="A174" s="224">
        <v>42</v>
      </c>
      <c r="B174" s="225"/>
      <c r="C174" s="226"/>
      <c r="D174" s="131" t="s">
        <v>77</v>
      </c>
      <c r="E174" s="132">
        <v>825</v>
      </c>
      <c r="F174" s="133">
        <v>1400</v>
      </c>
      <c r="G174" s="133">
        <v>1100</v>
      </c>
      <c r="H174" s="161">
        <v>1100</v>
      </c>
      <c r="I174" s="133">
        <v>1100</v>
      </c>
      <c r="J174" s="133">
        <v>1100</v>
      </c>
    </row>
    <row r="175" spans="1:10" x14ac:dyDescent="0.25">
      <c r="A175" s="148">
        <v>4221</v>
      </c>
      <c r="B175" s="130"/>
      <c r="C175" s="131"/>
      <c r="D175" s="149" t="s">
        <v>171</v>
      </c>
      <c r="E175" s="150">
        <v>825</v>
      </c>
      <c r="F175" s="141">
        <v>1000</v>
      </c>
      <c r="G175" s="141">
        <v>1000</v>
      </c>
      <c r="H175" s="171">
        <v>1000</v>
      </c>
      <c r="I175" s="141">
        <v>1000</v>
      </c>
      <c r="J175" s="141">
        <v>1000</v>
      </c>
    </row>
    <row r="176" spans="1:10" x14ac:dyDescent="0.25">
      <c r="A176" s="148">
        <v>4241</v>
      </c>
      <c r="B176" s="130"/>
      <c r="C176" s="131"/>
      <c r="D176" s="149" t="s">
        <v>173</v>
      </c>
      <c r="E176" s="150">
        <v>0</v>
      </c>
      <c r="F176" s="141">
        <v>400</v>
      </c>
      <c r="G176" s="141">
        <v>100</v>
      </c>
      <c r="H176" s="171">
        <v>100</v>
      </c>
      <c r="I176" s="141">
        <v>100</v>
      </c>
      <c r="J176" s="141">
        <v>100</v>
      </c>
    </row>
    <row r="177" spans="1:10" ht="23.25" customHeight="1" x14ac:dyDescent="0.25">
      <c r="A177" s="212" t="s">
        <v>186</v>
      </c>
      <c r="B177" s="213"/>
      <c r="C177" s="144"/>
      <c r="D177" s="144" t="s">
        <v>187</v>
      </c>
      <c r="E177" s="146">
        <v>0</v>
      </c>
      <c r="F177" s="128">
        <v>0</v>
      </c>
      <c r="G177" s="128">
        <v>0</v>
      </c>
      <c r="H177" s="172">
        <v>5000</v>
      </c>
      <c r="I177" s="128">
        <v>0</v>
      </c>
      <c r="J177" s="128">
        <v>0</v>
      </c>
    </row>
    <row r="178" spans="1:10" x14ac:dyDescent="0.25">
      <c r="A178" s="224">
        <v>3</v>
      </c>
      <c r="B178" s="225"/>
      <c r="C178" s="226"/>
      <c r="D178" s="131" t="s">
        <v>66</v>
      </c>
      <c r="E178" s="132">
        <v>0</v>
      </c>
      <c r="F178" s="133">
        <v>0</v>
      </c>
      <c r="G178" s="133">
        <v>0</v>
      </c>
      <c r="H178" s="161">
        <v>5000</v>
      </c>
      <c r="I178" s="133">
        <v>0</v>
      </c>
      <c r="J178" s="133">
        <v>0</v>
      </c>
    </row>
    <row r="179" spans="1:10" x14ac:dyDescent="0.25">
      <c r="A179" s="224">
        <v>32</v>
      </c>
      <c r="B179" s="225"/>
      <c r="C179" s="226"/>
      <c r="D179" s="134" t="s">
        <v>73</v>
      </c>
      <c r="E179" s="135">
        <v>0</v>
      </c>
      <c r="F179" s="133">
        <v>0</v>
      </c>
      <c r="G179" s="133">
        <v>0</v>
      </c>
      <c r="H179" s="161">
        <v>5000</v>
      </c>
      <c r="I179" s="133">
        <v>0</v>
      </c>
      <c r="J179" s="133">
        <v>0</v>
      </c>
    </row>
    <row r="180" spans="1:10" ht="25.5" x14ac:dyDescent="0.25">
      <c r="A180" s="129">
        <v>322</v>
      </c>
      <c r="B180" s="130"/>
      <c r="C180" s="131"/>
      <c r="D180" s="131" t="s">
        <v>116</v>
      </c>
      <c r="E180" s="132">
        <v>0</v>
      </c>
      <c r="F180" s="133">
        <v>0</v>
      </c>
      <c r="G180" s="133">
        <v>0</v>
      </c>
      <c r="H180" s="161">
        <v>0</v>
      </c>
      <c r="I180" s="133">
        <v>0</v>
      </c>
      <c r="J180" s="133">
        <v>0</v>
      </c>
    </row>
    <row r="181" spans="1:10" ht="25.5" x14ac:dyDescent="0.25">
      <c r="A181" s="148">
        <v>3221</v>
      </c>
      <c r="B181" s="130"/>
      <c r="C181" s="131"/>
      <c r="D181" s="149" t="s">
        <v>117</v>
      </c>
      <c r="E181" s="150">
        <v>0</v>
      </c>
      <c r="F181" s="141">
        <v>0</v>
      </c>
      <c r="G181" s="141">
        <v>0</v>
      </c>
      <c r="H181" s="171">
        <v>0</v>
      </c>
      <c r="I181" s="141">
        <v>0</v>
      </c>
      <c r="J181" s="141">
        <v>0</v>
      </c>
    </row>
    <row r="182" spans="1:10" x14ac:dyDescent="0.25">
      <c r="A182" s="148">
        <v>3225</v>
      </c>
      <c r="B182" s="130"/>
      <c r="C182" s="131"/>
      <c r="D182" s="149" t="s">
        <v>118</v>
      </c>
      <c r="E182" s="150">
        <v>0</v>
      </c>
      <c r="F182" s="141">
        <v>0</v>
      </c>
      <c r="G182" s="141">
        <v>0</v>
      </c>
      <c r="H182" s="171">
        <v>0</v>
      </c>
      <c r="I182" s="141">
        <v>0</v>
      </c>
      <c r="J182" s="141">
        <v>0</v>
      </c>
    </row>
    <row r="183" spans="1:10" x14ac:dyDescent="0.25">
      <c r="A183" s="129">
        <v>323</v>
      </c>
      <c r="B183" s="130"/>
      <c r="C183" s="131"/>
      <c r="D183" s="131" t="s">
        <v>120</v>
      </c>
      <c r="E183" s="132">
        <f>E184+E185+E188+E189+E191</f>
        <v>0</v>
      </c>
      <c r="F183" s="133">
        <f>F184+F185+F186+F187+F188+F189+F190+F191</f>
        <v>0</v>
      </c>
      <c r="G183" s="133">
        <f>G184+G185+G186+G187+G188+G189+G190+G191</f>
        <v>0</v>
      </c>
      <c r="H183" s="161">
        <v>3000</v>
      </c>
      <c r="I183" s="133">
        <f>I184+I185+I186+I187+I188+I189+I190+I191</f>
        <v>0</v>
      </c>
      <c r="J183" s="133">
        <f>J184+J185+J186+J187+J188+J189+J190+J191</f>
        <v>0</v>
      </c>
    </row>
    <row r="184" spans="1:10" x14ac:dyDescent="0.25">
      <c r="A184" s="148">
        <v>3237</v>
      </c>
      <c r="B184" s="130"/>
      <c r="C184" s="131"/>
      <c r="D184" s="149" t="s">
        <v>184</v>
      </c>
      <c r="E184" s="150">
        <v>0</v>
      </c>
      <c r="F184" s="141">
        <v>0</v>
      </c>
      <c r="G184" s="141">
        <v>0</v>
      </c>
      <c r="H184" s="171">
        <v>3000</v>
      </c>
      <c r="I184" s="141">
        <v>0</v>
      </c>
      <c r="J184" s="141">
        <v>0</v>
      </c>
    </row>
    <row r="185" spans="1:10" ht="25.5" x14ac:dyDescent="0.25">
      <c r="A185" s="129">
        <v>329</v>
      </c>
      <c r="B185" s="130"/>
      <c r="C185" s="131"/>
      <c r="D185" s="131" t="s">
        <v>129</v>
      </c>
      <c r="E185" s="132">
        <v>0</v>
      </c>
      <c r="F185" s="133">
        <v>0</v>
      </c>
      <c r="G185" s="133">
        <v>0</v>
      </c>
      <c r="H185" s="161">
        <v>2000</v>
      </c>
      <c r="I185" s="133">
        <v>0</v>
      </c>
      <c r="J185" s="133">
        <v>0</v>
      </c>
    </row>
    <row r="186" spans="1:10" ht="25.5" x14ac:dyDescent="0.25">
      <c r="A186" s="148">
        <v>3299</v>
      </c>
      <c r="B186" s="130"/>
      <c r="C186" s="131"/>
      <c r="D186" s="149" t="s">
        <v>129</v>
      </c>
      <c r="E186" s="150">
        <v>0</v>
      </c>
      <c r="F186" s="141">
        <v>0</v>
      </c>
      <c r="G186" s="141">
        <v>0</v>
      </c>
      <c r="H186" s="171">
        <v>2000</v>
      </c>
      <c r="I186" s="141">
        <v>0</v>
      </c>
      <c r="J186" s="141">
        <v>0</v>
      </c>
    </row>
    <row r="187" spans="1:10" ht="25.5" x14ac:dyDescent="0.25">
      <c r="A187" s="224">
        <v>4</v>
      </c>
      <c r="B187" s="225"/>
      <c r="C187" s="226"/>
      <c r="D187" s="131" t="s">
        <v>75</v>
      </c>
      <c r="E187" s="132">
        <v>0</v>
      </c>
      <c r="F187" s="133">
        <v>0</v>
      </c>
      <c r="G187" s="133">
        <v>0</v>
      </c>
      <c r="H187" s="161">
        <v>0</v>
      </c>
      <c r="I187" s="133">
        <v>0</v>
      </c>
      <c r="J187" s="133">
        <v>0</v>
      </c>
    </row>
    <row r="188" spans="1:10" ht="38.25" x14ac:dyDescent="0.25">
      <c r="A188" s="224">
        <v>42</v>
      </c>
      <c r="B188" s="225"/>
      <c r="C188" s="226"/>
      <c r="D188" s="131" t="s">
        <v>77</v>
      </c>
      <c r="E188" s="132">
        <v>0</v>
      </c>
      <c r="F188" s="133">
        <v>0</v>
      </c>
      <c r="G188" s="133">
        <v>0</v>
      </c>
      <c r="H188" s="161">
        <v>0</v>
      </c>
      <c r="I188" s="133">
        <v>0</v>
      </c>
      <c r="J188" s="133">
        <v>0</v>
      </c>
    </row>
    <row r="189" spans="1:10" x14ac:dyDescent="0.25">
      <c r="A189" s="129">
        <v>422</v>
      </c>
      <c r="B189" s="130"/>
      <c r="C189" s="131"/>
      <c r="D189" s="131" t="s">
        <v>170</v>
      </c>
      <c r="E189" s="132">
        <v>0</v>
      </c>
      <c r="F189" s="133">
        <v>0</v>
      </c>
      <c r="G189" s="133">
        <v>0</v>
      </c>
      <c r="H189" s="161">
        <v>0</v>
      </c>
      <c r="I189" s="133">
        <v>0</v>
      </c>
      <c r="J189" s="133">
        <v>0</v>
      </c>
    </row>
    <row r="190" spans="1:10" x14ac:dyDescent="0.25">
      <c r="A190" s="148">
        <v>4221</v>
      </c>
      <c r="B190" s="130"/>
      <c r="C190" s="131"/>
      <c r="D190" s="149" t="s">
        <v>171</v>
      </c>
      <c r="E190" s="150">
        <v>0</v>
      </c>
      <c r="F190" s="141">
        <v>0</v>
      </c>
      <c r="G190" s="141">
        <v>0</v>
      </c>
      <c r="H190" s="171">
        <v>0</v>
      </c>
      <c r="I190" s="141">
        <v>0</v>
      </c>
      <c r="J190" s="141">
        <v>0</v>
      </c>
    </row>
    <row r="191" spans="1:10" ht="38.25" x14ac:dyDescent="0.25">
      <c r="A191" s="129">
        <v>424</v>
      </c>
      <c r="B191" s="130"/>
      <c r="C191" s="131"/>
      <c r="D191" s="131" t="s">
        <v>172</v>
      </c>
      <c r="E191" s="132">
        <v>0</v>
      </c>
      <c r="F191" s="133">
        <v>0</v>
      </c>
      <c r="G191" s="133">
        <v>0</v>
      </c>
      <c r="H191" s="161">
        <v>0</v>
      </c>
      <c r="I191" s="133">
        <v>0</v>
      </c>
      <c r="J191" s="133">
        <v>0</v>
      </c>
    </row>
    <row r="192" spans="1:10" x14ac:dyDescent="0.25">
      <c r="A192" s="148">
        <v>4241</v>
      </c>
      <c r="B192" s="130"/>
      <c r="C192" s="131"/>
      <c r="D192" s="149" t="s">
        <v>173</v>
      </c>
      <c r="E192" s="150">
        <v>0</v>
      </c>
      <c r="F192" s="141">
        <v>0</v>
      </c>
      <c r="G192" s="141">
        <v>0</v>
      </c>
      <c r="H192" s="171">
        <v>0</v>
      </c>
      <c r="I192" s="141">
        <v>0</v>
      </c>
      <c r="J192" s="141">
        <v>0</v>
      </c>
    </row>
    <row r="193" spans="1:10" ht="24" customHeight="1" x14ac:dyDescent="0.25">
      <c r="A193" s="212" t="s">
        <v>188</v>
      </c>
      <c r="B193" s="213"/>
      <c r="C193" s="144"/>
      <c r="D193" s="144" t="s">
        <v>189</v>
      </c>
      <c r="E193" s="146">
        <v>9050.49</v>
      </c>
      <c r="F193" s="128">
        <v>0</v>
      </c>
      <c r="G193" s="128">
        <v>6500</v>
      </c>
      <c r="H193" s="172">
        <v>11000</v>
      </c>
      <c r="I193" s="128">
        <v>6500</v>
      </c>
      <c r="J193" s="128">
        <v>6500</v>
      </c>
    </row>
    <row r="194" spans="1:10" x14ac:dyDescent="0.25">
      <c r="A194" s="224">
        <v>3</v>
      </c>
      <c r="B194" s="225"/>
      <c r="C194" s="226"/>
      <c r="D194" s="131" t="s">
        <v>66</v>
      </c>
      <c r="E194" s="132">
        <v>9050.49</v>
      </c>
      <c r="F194" s="133">
        <v>0</v>
      </c>
      <c r="G194" s="133">
        <v>6500</v>
      </c>
      <c r="H194" s="161">
        <v>11000</v>
      </c>
      <c r="I194" s="133">
        <v>6500</v>
      </c>
      <c r="J194" s="133">
        <v>6500</v>
      </c>
    </row>
    <row r="195" spans="1:10" x14ac:dyDescent="0.25">
      <c r="A195" s="224">
        <v>32</v>
      </c>
      <c r="B195" s="225"/>
      <c r="C195" s="226"/>
      <c r="D195" s="134" t="s">
        <v>73</v>
      </c>
      <c r="E195" s="135">
        <v>9050.49</v>
      </c>
      <c r="F195" s="133">
        <v>0</v>
      </c>
      <c r="G195" s="133">
        <v>6500</v>
      </c>
      <c r="H195" s="161">
        <v>11000</v>
      </c>
      <c r="I195" s="133">
        <v>6500</v>
      </c>
      <c r="J195" s="133">
        <v>6500</v>
      </c>
    </row>
    <row r="196" spans="1:10" ht="25.5" x14ac:dyDescent="0.25">
      <c r="A196" s="129">
        <v>321</v>
      </c>
      <c r="B196" s="130"/>
      <c r="C196" s="131"/>
      <c r="D196" s="131" t="s">
        <v>111</v>
      </c>
      <c r="E196" s="135">
        <v>5186.67</v>
      </c>
      <c r="F196" s="133">
        <v>0</v>
      </c>
      <c r="G196" s="133">
        <v>6500</v>
      </c>
      <c r="H196" s="161">
        <v>5000</v>
      </c>
      <c r="I196" s="133">
        <v>6500</v>
      </c>
      <c r="J196" s="133">
        <v>6500</v>
      </c>
    </row>
    <row r="197" spans="1:10" x14ac:dyDescent="0.25">
      <c r="A197" s="136">
        <v>3211</v>
      </c>
      <c r="B197" s="137"/>
      <c r="C197" s="138"/>
      <c r="D197" s="139" t="s">
        <v>112</v>
      </c>
      <c r="E197" s="140">
        <v>5186.67</v>
      </c>
      <c r="F197" s="141">
        <v>0</v>
      </c>
      <c r="G197" s="141">
        <v>6500</v>
      </c>
      <c r="H197" s="171">
        <v>5000</v>
      </c>
      <c r="I197" s="141">
        <v>6500</v>
      </c>
      <c r="J197" s="141">
        <v>6500</v>
      </c>
    </row>
    <row r="198" spans="1:10" ht="25.5" x14ac:dyDescent="0.25">
      <c r="A198" s="129">
        <v>322</v>
      </c>
      <c r="B198" s="130"/>
      <c r="C198" s="131"/>
      <c r="D198" s="131" t="s">
        <v>116</v>
      </c>
      <c r="E198" s="132">
        <v>0</v>
      </c>
      <c r="F198" s="133">
        <v>0</v>
      </c>
      <c r="G198" s="133">
        <v>0</v>
      </c>
      <c r="H198" s="161">
        <v>0</v>
      </c>
      <c r="I198" s="133">
        <v>0</v>
      </c>
      <c r="J198" s="133">
        <v>0</v>
      </c>
    </row>
    <row r="199" spans="1:10" x14ac:dyDescent="0.25">
      <c r="A199" s="148">
        <v>3225</v>
      </c>
      <c r="B199" s="130"/>
      <c r="C199" s="131"/>
      <c r="D199" s="149" t="s">
        <v>118</v>
      </c>
      <c r="E199" s="150">
        <v>0</v>
      </c>
      <c r="F199" s="141">
        <v>0</v>
      </c>
      <c r="G199" s="141">
        <v>0</v>
      </c>
      <c r="H199" s="171">
        <v>0</v>
      </c>
      <c r="I199" s="141">
        <v>0</v>
      </c>
      <c r="J199" s="141">
        <v>0</v>
      </c>
    </row>
    <row r="200" spans="1:10" ht="25.5" x14ac:dyDescent="0.25">
      <c r="A200" s="129">
        <v>329</v>
      </c>
      <c r="B200" s="130"/>
      <c r="C200" s="131"/>
      <c r="D200" s="131" t="s">
        <v>129</v>
      </c>
      <c r="E200" s="132">
        <v>3863.82</v>
      </c>
      <c r="F200" s="133">
        <v>0</v>
      </c>
      <c r="G200" s="133">
        <v>0</v>
      </c>
      <c r="H200" s="161">
        <v>6000</v>
      </c>
      <c r="I200" s="133">
        <v>0</v>
      </c>
      <c r="J200" s="133">
        <v>0</v>
      </c>
    </row>
    <row r="201" spans="1:10" ht="25.5" x14ac:dyDescent="0.25">
      <c r="A201" s="148">
        <v>3299</v>
      </c>
      <c r="B201" s="130"/>
      <c r="C201" s="131"/>
      <c r="D201" s="149" t="s">
        <v>129</v>
      </c>
      <c r="E201" s="150">
        <v>3863.82</v>
      </c>
      <c r="F201" s="141">
        <v>0</v>
      </c>
      <c r="G201" s="141">
        <v>0</v>
      </c>
      <c r="H201" s="171">
        <v>6000</v>
      </c>
      <c r="I201" s="141">
        <v>0</v>
      </c>
      <c r="J201" s="141">
        <v>0</v>
      </c>
    </row>
    <row r="202" spans="1:10" ht="25.5" x14ac:dyDescent="0.25">
      <c r="A202" s="224">
        <v>4</v>
      </c>
      <c r="B202" s="225"/>
      <c r="C202" s="226"/>
      <c r="D202" s="131" t="s">
        <v>75</v>
      </c>
      <c r="E202" s="132">
        <v>0</v>
      </c>
      <c r="F202" s="133">
        <v>0</v>
      </c>
      <c r="G202" s="133">
        <v>0</v>
      </c>
      <c r="H202" s="161">
        <v>0</v>
      </c>
      <c r="I202" s="133">
        <v>0</v>
      </c>
      <c r="J202" s="133">
        <v>0</v>
      </c>
    </row>
    <row r="203" spans="1:10" ht="38.25" x14ac:dyDescent="0.25">
      <c r="A203" s="224">
        <v>42</v>
      </c>
      <c r="B203" s="225"/>
      <c r="C203" s="226"/>
      <c r="D203" s="131" t="s">
        <v>77</v>
      </c>
      <c r="E203" s="132">
        <v>0</v>
      </c>
      <c r="F203" s="133">
        <v>0</v>
      </c>
      <c r="G203" s="133">
        <v>0</v>
      </c>
      <c r="H203" s="161">
        <v>0</v>
      </c>
      <c r="I203" s="133">
        <v>0</v>
      </c>
      <c r="J203" s="133">
        <v>0</v>
      </c>
    </row>
    <row r="204" spans="1:10" x14ac:dyDescent="0.25">
      <c r="A204" s="129">
        <v>422</v>
      </c>
      <c r="B204" s="130"/>
      <c r="C204" s="131"/>
      <c r="D204" s="131" t="s">
        <v>170</v>
      </c>
      <c r="E204" s="132">
        <v>0</v>
      </c>
      <c r="F204" s="133">
        <v>0</v>
      </c>
      <c r="G204" s="133">
        <v>0</v>
      </c>
      <c r="H204" s="161">
        <v>0</v>
      </c>
      <c r="I204" s="133">
        <v>0</v>
      </c>
      <c r="J204" s="133">
        <v>0</v>
      </c>
    </row>
    <row r="205" spans="1:10" x14ac:dyDescent="0.25">
      <c r="A205" s="148">
        <v>4221</v>
      </c>
      <c r="B205" s="130"/>
      <c r="C205" s="131"/>
      <c r="D205" s="149" t="s">
        <v>171</v>
      </c>
      <c r="E205" s="150">
        <v>0</v>
      </c>
      <c r="F205" s="141">
        <v>0</v>
      </c>
      <c r="G205" s="141">
        <v>0</v>
      </c>
      <c r="H205" s="171">
        <v>0</v>
      </c>
      <c r="I205" s="141">
        <v>0</v>
      </c>
      <c r="J205" s="141">
        <v>0</v>
      </c>
    </row>
    <row r="206" spans="1:10" ht="38.25" x14ac:dyDescent="0.25">
      <c r="A206" s="221" t="s">
        <v>134</v>
      </c>
      <c r="B206" s="222"/>
      <c r="C206" s="123"/>
      <c r="D206" s="123" t="s">
        <v>190</v>
      </c>
      <c r="E206" s="124">
        <v>1046127.97</v>
      </c>
      <c r="F206" s="125">
        <v>1236900</v>
      </c>
      <c r="G206" s="125">
        <v>1380000</v>
      </c>
      <c r="H206" s="180">
        <v>1594500</v>
      </c>
      <c r="I206" s="125">
        <v>1380000</v>
      </c>
      <c r="J206" s="125">
        <v>1380000</v>
      </c>
    </row>
    <row r="207" spans="1:10" ht="28.5" customHeight="1" x14ac:dyDescent="0.25">
      <c r="A207" s="212" t="s">
        <v>186</v>
      </c>
      <c r="B207" s="213"/>
      <c r="C207" s="144"/>
      <c r="D207" s="144" t="s">
        <v>187</v>
      </c>
      <c r="E207" s="146">
        <v>1046127.97</v>
      </c>
      <c r="F207" s="128">
        <v>1236900</v>
      </c>
      <c r="G207" s="128">
        <v>1380000</v>
      </c>
      <c r="H207" s="172">
        <v>1594500</v>
      </c>
      <c r="I207" s="128">
        <v>1380000</v>
      </c>
      <c r="J207" s="128">
        <v>1380000</v>
      </c>
    </row>
    <row r="208" spans="1:10" x14ac:dyDescent="0.25">
      <c r="A208" s="224">
        <v>3</v>
      </c>
      <c r="B208" s="225"/>
      <c r="C208" s="226"/>
      <c r="D208" s="131" t="s">
        <v>66</v>
      </c>
      <c r="E208" s="132">
        <v>1046127.91</v>
      </c>
      <c r="F208" s="133">
        <f>F210+F212+F214+F217+F219</f>
        <v>1236900</v>
      </c>
      <c r="G208" s="133">
        <f>G209+G219</f>
        <v>1380000</v>
      </c>
      <c r="H208" s="161">
        <f>H209+H216</f>
        <v>1594500</v>
      </c>
      <c r="I208" s="133">
        <f>I209+I219</f>
        <v>1380000</v>
      </c>
      <c r="J208" s="133">
        <f>J209+J219</f>
        <v>1380000</v>
      </c>
    </row>
    <row r="209" spans="1:10" x14ac:dyDescent="0.25">
      <c r="A209" s="129">
        <v>31</v>
      </c>
      <c r="B209" s="130"/>
      <c r="C209" s="131"/>
      <c r="D209" s="131" t="s">
        <v>67</v>
      </c>
      <c r="E209" s="132">
        <v>1046127.91</v>
      </c>
      <c r="F209" s="133">
        <f>F210+F212+F214</f>
        <v>1234100</v>
      </c>
      <c r="G209" s="133">
        <f>G210+G212+G214</f>
        <v>1378000</v>
      </c>
      <c r="H209" s="161">
        <f>H210+H212+H214</f>
        <v>1592500</v>
      </c>
      <c r="I209" s="133">
        <f>I210+I212+I214</f>
        <v>1378000</v>
      </c>
      <c r="J209" s="133">
        <f>J210+J212+J214</f>
        <v>1378000</v>
      </c>
    </row>
    <row r="210" spans="1:10" x14ac:dyDescent="0.25">
      <c r="A210" s="129">
        <v>311</v>
      </c>
      <c r="B210" s="130"/>
      <c r="C210" s="131"/>
      <c r="D210" s="131" t="s">
        <v>150</v>
      </c>
      <c r="E210" s="132">
        <v>863717.01</v>
      </c>
      <c r="F210" s="133">
        <v>1000000</v>
      </c>
      <c r="G210" s="133">
        <v>1100000</v>
      </c>
      <c r="H210" s="161">
        <v>1300000</v>
      </c>
      <c r="I210" s="133">
        <v>1100000</v>
      </c>
      <c r="J210" s="133">
        <v>1100000</v>
      </c>
    </row>
    <row r="211" spans="1:10" x14ac:dyDescent="0.25">
      <c r="A211" s="136">
        <v>3111</v>
      </c>
      <c r="B211" s="137"/>
      <c r="C211" s="138"/>
      <c r="D211" s="138" t="s">
        <v>151</v>
      </c>
      <c r="E211" s="147">
        <v>863717.01</v>
      </c>
      <c r="F211" s="141">
        <v>1000000</v>
      </c>
      <c r="G211" s="141">
        <v>1100000</v>
      </c>
      <c r="H211" s="171">
        <v>1300000</v>
      </c>
      <c r="I211" s="141">
        <v>1100000</v>
      </c>
      <c r="J211" s="141">
        <v>1100000</v>
      </c>
    </row>
    <row r="212" spans="1:10" ht="25.5" x14ac:dyDescent="0.25">
      <c r="A212" s="129">
        <v>312</v>
      </c>
      <c r="B212" s="130"/>
      <c r="C212" s="131"/>
      <c r="D212" s="131" t="s">
        <v>152</v>
      </c>
      <c r="E212" s="132">
        <v>36527.769999999997</v>
      </c>
      <c r="F212" s="133">
        <v>34100</v>
      </c>
      <c r="G212" s="133">
        <v>78000</v>
      </c>
      <c r="H212" s="161">
        <v>78000</v>
      </c>
      <c r="I212" s="133">
        <v>78000</v>
      </c>
      <c r="J212" s="133">
        <v>78000</v>
      </c>
    </row>
    <row r="213" spans="1:10" x14ac:dyDescent="0.25">
      <c r="A213" s="136">
        <v>3121</v>
      </c>
      <c r="B213" s="137"/>
      <c r="C213" s="138"/>
      <c r="D213" s="138" t="s">
        <v>152</v>
      </c>
      <c r="E213" s="147">
        <v>36527.769999999997</v>
      </c>
      <c r="F213" s="141">
        <v>34100</v>
      </c>
      <c r="G213" s="141">
        <v>78000</v>
      </c>
      <c r="H213" s="171">
        <v>78000</v>
      </c>
      <c r="I213" s="141">
        <v>78000</v>
      </c>
      <c r="J213" s="141">
        <v>78000</v>
      </c>
    </row>
    <row r="214" spans="1:10" x14ac:dyDescent="0.25">
      <c r="A214" s="129">
        <v>313</v>
      </c>
      <c r="B214" s="130"/>
      <c r="C214" s="131"/>
      <c r="D214" s="131" t="s">
        <v>153</v>
      </c>
      <c r="E214" s="132">
        <v>141656.14000000001</v>
      </c>
      <c r="F214" s="133">
        <v>200000</v>
      </c>
      <c r="G214" s="133">
        <v>200000</v>
      </c>
      <c r="H214" s="161">
        <v>214500</v>
      </c>
      <c r="I214" s="133">
        <v>200000</v>
      </c>
      <c r="J214" s="133">
        <v>200000</v>
      </c>
    </row>
    <row r="215" spans="1:10" ht="25.5" x14ac:dyDescent="0.25">
      <c r="A215" s="136">
        <v>3132</v>
      </c>
      <c r="B215" s="137"/>
      <c r="C215" s="138"/>
      <c r="D215" s="138" t="s">
        <v>154</v>
      </c>
      <c r="E215" s="147">
        <v>141656.14000000001</v>
      </c>
      <c r="F215" s="141">
        <v>200000</v>
      </c>
      <c r="G215" s="141">
        <v>200000</v>
      </c>
      <c r="H215" s="171">
        <v>214500</v>
      </c>
      <c r="I215" s="141">
        <v>200000</v>
      </c>
      <c r="J215" s="141">
        <v>200000</v>
      </c>
    </row>
    <row r="216" spans="1:10" x14ac:dyDescent="0.25">
      <c r="A216" s="129">
        <v>32</v>
      </c>
      <c r="B216" s="130"/>
      <c r="C216" s="131"/>
      <c r="D216" s="131" t="s">
        <v>73</v>
      </c>
      <c r="E216" s="132">
        <v>4227.05</v>
      </c>
      <c r="F216" s="133">
        <f>F217+F219</f>
        <v>2800</v>
      </c>
      <c r="G216" s="133">
        <v>2000</v>
      </c>
      <c r="H216" s="161">
        <v>2000</v>
      </c>
      <c r="I216" s="133">
        <v>2000</v>
      </c>
      <c r="J216" s="133">
        <v>2000</v>
      </c>
    </row>
    <row r="217" spans="1:10" x14ac:dyDescent="0.25">
      <c r="A217" s="129">
        <v>323</v>
      </c>
      <c r="B217" s="130"/>
      <c r="C217" s="131"/>
      <c r="D217" s="131" t="s">
        <v>120</v>
      </c>
      <c r="E217" s="132">
        <v>2562.62</v>
      </c>
      <c r="F217" s="133">
        <v>800</v>
      </c>
      <c r="G217" s="133">
        <v>0</v>
      </c>
      <c r="H217" s="161">
        <v>0</v>
      </c>
      <c r="I217" s="133">
        <v>0</v>
      </c>
      <c r="J217" s="133">
        <v>0</v>
      </c>
    </row>
    <row r="218" spans="1:10" ht="25.5" x14ac:dyDescent="0.25">
      <c r="A218" s="148">
        <v>3231</v>
      </c>
      <c r="B218" s="130"/>
      <c r="C218" s="131"/>
      <c r="D218" s="149" t="s">
        <v>191</v>
      </c>
      <c r="E218" s="150">
        <v>2562.62</v>
      </c>
      <c r="F218" s="141">
        <v>800</v>
      </c>
      <c r="G218" s="141">
        <v>0</v>
      </c>
      <c r="H218" s="171">
        <v>0</v>
      </c>
      <c r="I218" s="141">
        <v>0</v>
      </c>
      <c r="J218" s="141">
        <v>0</v>
      </c>
    </row>
    <row r="219" spans="1:10" ht="25.5" x14ac:dyDescent="0.25">
      <c r="A219" s="129">
        <v>329</v>
      </c>
      <c r="B219" s="130"/>
      <c r="C219" s="131"/>
      <c r="D219" s="131" t="s">
        <v>129</v>
      </c>
      <c r="E219" s="132">
        <v>1664.43</v>
      </c>
      <c r="F219" s="133">
        <v>2000</v>
      </c>
      <c r="G219" s="133">
        <v>2000</v>
      </c>
      <c r="H219" s="161">
        <v>2000</v>
      </c>
      <c r="I219" s="133">
        <v>2000</v>
      </c>
      <c r="J219" s="133">
        <v>2000</v>
      </c>
    </row>
    <row r="220" spans="1:10" x14ac:dyDescent="0.25">
      <c r="A220" s="136">
        <v>3295</v>
      </c>
      <c r="B220" s="130"/>
      <c r="C220" s="131"/>
      <c r="D220" s="155" t="s">
        <v>192</v>
      </c>
      <c r="E220" s="156">
        <v>1664.43</v>
      </c>
      <c r="F220" s="141">
        <v>2000</v>
      </c>
      <c r="G220" s="141">
        <v>2000</v>
      </c>
      <c r="H220" s="171">
        <v>2000</v>
      </c>
      <c r="I220" s="141">
        <v>2000</v>
      </c>
      <c r="J220" s="141">
        <v>2000</v>
      </c>
    </row>
    <row r="221" spans="1:10" ht="25.5" x14ac:dyDescent="0.25">
      <c r="A221" s="212" t="s">
        <v>193</v>
      </c>
      <c r="B221" s="213"/>
      <c r="C221" s="144"/>
      <c r="D221" s="144" t="s">
        <v>194</v>
      </c>
      <c r="E221" s="146">
        <v>97.09</v>
      </c>
      <c r="F221" s="128">
        <v>200</v>
      </c>
      <c r="G221" s="128">
        <v>100</v>
      </c>
      <c r="H221" s="172">
        <v>100</v>
      </c>
      <c r="I221" s="128">
        <v>100</v>
      </c>
      <c r="J221" s="128">
        <v>100</v>
      </c>
    </row>
    <row r="222" spans="1:10" x14ac:dyDescent="0.25">
      <c r="A222" s="129">
        <v>3</v>
      </c>
      <c r="B222" s="130"/>
      <c r="C222" s="131"/>
      <c r="D222" s="131" t="s">
        <v>66</v>
      </c>
      <c r="E222" s="132">
        <v>97.09</v>
      </c>
      <c r="F222" s="133">
        <v>200</v>
      </c>
      <c r="G222" s="133">
        <v>100</v>
      </c>
      <c r="H222" s="161">
        <v>100</v>
      </c>
      <c r="I222" s="133">
        <v>100</v>
      </c>
      <c r="J222" s="133">
        <v>100</v>
      </c>
    </row>
    <row r="223" spans="1:10" x14ac:dyDescent="0.25">
      <c r="A223" s="129">
        <v>32</v>
      </c>
      <c r="B223" s="130"/>
      <c r="C223" s="131"/>
      <c r="D223" s="131" t="s">
        <v>73</v>
      </c>
      <c r="E223" s="132">
        <v>97.09</v>
      </c>
      <c r="F223" s="133">
        <v>200</v>
      </c>
      <c r="G223" s="133">
        <v>100</v>
      </c>
      <c r="H223" s="161">
        <v>100</v>
      </c>
      <c r="I223" s="133">
        <v>100</v>
      </c>
      <c r="J223" s="133">
        <v>100</v>
      </c>
    </row>
    <row r="224" spans="1:10" ht="25.5" x14ac:dyDescent="0.25">
      <c r="A224" s="129">
        <v>329</v>
      </c>
      <c r="B224" s="130"/>
      <c r="C224" s="131"/>
      <c r="D224" s="131" t="s">
        <v>129</v>
      </c>
      <c r="E224" s="132">
        <v>97.09</v>
      </c>
      <c r="F224" s="133">
        <v>200</v>
      </c>
      <c r="G224" s="133">
        <v>100</v>
      </c>
      <c r="H224" s="161">
        <v>100</v>
      </c>
      <c r="I224" s="133">
        <v>100</v>
      </c>
      <c r="J224" s="133">
        <v>100</v>
      </c>
    </row>
    <row r="225" spans="1:10" ht="25.5" x14ac:dyDescent="0.25">
      <c r="A225" s="148">
        <v>3299</v>
      </c>
      <c r="B225" s="157"/>
      <c r="C225" s="131"/>
      <c r="D225" s="149" t="s">
        <v>129</v>
      </c>
      <c r="E225" s="150">
        <v>97.09</v>
      </c>
      <c r="F225" s="141">
        <v>200</v>
      </c>
      <c r="G225" s="141">
        <v>100</v>
      </c>
      <c r="H225" s="171">
        <v>100</v>
      </c>
      <c r="I225" s="141">
        <v>100</v>
      </c>
      <c r="J225" s="141">
        <v>100</v>
      </c>
    </row>
    <row r="226" spans="1:10" ht="26.25" customHeight="1" x14ac:dyDescent="0.25">
      <c r="A226" s="221" t="s">
        <v>195</v>
      </c>
      <c r="B226" s="222"/>
      <c r="C226" s="123"/>
      <c r="D226" s="123" t="s">
        <v>196</v>
      </c>
      <c r="E226" s="124">
        <v>11672.51</v>
      </c>
      <c r="F226" s="125">
        <v>6261.4</v>
      </c>
      <c r="G226" s="125">
        <v>0</v>
      </c>
      <c r="H226" s="180">
        <v>0</v>
      </c>
      <c r="I226" s="125">
        <v>0</v>
      </c>
      <c r="J226" s="125">
        <v>0</v>
      </c>
    </row>
    <row r="227" spans="1:10" ht="24" customHeight="1" x14ac:dyDescent="0.25">
      <c r="A227" s="212" t="s">
        <v>186</v>
      </c>
      <c r="B227" s="213"/>
      <c r="C227" s="144"/>
      <c r="D227" s="144" t="s">
        <v>187</v>
      </c>
      <c r="E227" s="146">
        <v>11672.51</v>
      </c>
      <c r="F227" s="128">
        <v>6261.4</v>
      </c>
      <c r="G227" s="128">
        <v>0</v>
      </c>
      <c r="H227" s="172">
        <v>0</v>
      </c>
      <c r="I227" s="128">
        <v>0</v>
      </c>
      <c r="J227" s="128">
        <v>0</v>
      </c>
    </row>
    <row r="228" spans="1:10" x14ac:dyDescent="0.25">
      <c r="A228" s="129">
        <v>3</v>
      </c>
      <c r="B228" s="130"/>
      <c r="C228" s="131"/>
      <c r="D228" s="131" t="s">
        <v>66</v>
      </c>
      <c r="E228" s="132">
        <v>11672.51</v>
      </c>
      <c r="F228" s="17">
        <v>6261.4</v>
      </c>
      <c r="G228" s="17">
        <v>0</v>
      </c>
      <c r="H228" s="161">
        <v>0</v>
      </c>
      <c r="I228" s="17">
        <v>0</v>
      </c>
      <c r="J228" s="17">
        <v>0</v>
      </c>
    </row>
    <row r="229" spans="1:10" x14ac:dyDescent="0.25">
      <c r="A229" s="129">
        <v>32</v>
      </c>
      <c r="B229" s="130"/>
      <c r="C229" s="131"/>
      <c r="D229" s="131" t="s">
        <v>73</v>
      </c>
      <c r="E229" s="132">
        <v>11672.51</v>
      </c>
      <c r="F229" s="17">
        <v>6261.4</v>
      </c>
      <c r="G229" s="17">
        <v>0</v>
      </c>
      <c r="H229" s="161">
        <v>0</v>
      </c>
      <c r="I229" s="17">
        <v>0</v>
      </c>
      <c r="J229" s="17">
        <v>0</v>
      </c>
    </row>
    <row r="230" spans="1:10" ht="25.5" x14ac:dyDescent="0.25">
      <c r="A230" s="129">
        <v>321</v>
      </c>
      <c r="B230" s="130"/>
      <c r="C230" s="131"/>
      <c r="D230" s="131" t="s">
        <v>111</v>
      </c>
      <c r="E230" s="132">
        <v>11672.51</v>
      </c>
      <c r="F230" s="17">
        <v>6261.4</v>
      </c>
      <c r="G230" s="17">
        <v>0</v>
      </c>
      <c r="H230" s="161">
        <v>0</v>
      </c>
      <c r="I230" s="17">
        <v>0</v>
      </c>
      <c r="J230" s="17">
        <v>0</v>
      </c>
    </row>
    <row r="231" spans="1:10" ht="25.5" x14ac:dyDescent="0.25">
      <c r="A231" s="148">
        <v>3213</v>
      </c>
      <c r="B231" s="130"/>
      <c r="C231" s="131"/>
      <c r="D231" s="149" t="s">
        <v>114</v>
      </c>
      <c r="E231" s="150">
        <v>11672.51</v>
      </c>
      <c r="F231" s="158">
        <v>6261.4</v>
      </c>
      <c r="G231" s="158">
        <v>0</v>
      </c>
      <c r="H231" s="171">
        <v>0</v>
      </c>
      <c r="I231" s="158">
        <v>0</v>
      </c>
      <c r="J231" s="158">
        <v>0</v>
      </c>
    </row>
    <row r="232" spans="1:10" ht="51" x14ac:dyDescent="0.25">
      <c r="A232" s="221" t="s">
        <v>197</v>
      </c>
      <c r="B232" s="222"/>
      <c r="C232" s="123"/>
      <c r="D232" s="123" t="s">
        <v>198</v>
      </c>
      <c r="E232" s="124">
        <v>1181.6199999999999</v>
      </c>
      <c r="F232" s="125">
        <v>0</v>
      </c>
      <c r="G232" s="125">
        <v>0</v>
      </c>
      <c r="H232" s="180">
        <v>1252.02</v>
      </c>
      <c r="I232" s="125">
        <v>0</v>
      </c>
      <c r="J232" s="125">
        <v>0</v>
      </c>
    </row>
    <row r="233" spans="1:10" ht="28.5" customHeight="1" x14ac:dyDescent="0.25">
      <c r="A233" s="212" t="s">
        <v>186</v>
      </c>
      <c r="B233" s="213"/>
      <c r="C233" s="144"/>
      <c r="D233" s="144" t="s">
        <v>187</v>
      </c>
      <c r="E233" s="146">
        <v>1181.6199999999999</v>
      </c>
      <c r="F233" s="128">
        <v>0</v>
      </c>
      <c r="G233" s="128">
        <v>0</v>
      </c>
      <c r="H233" s="172">
        <v>1252.02</v>
      </c>
      <c r="I233" s="128">
        <v>0</v>
      </c>
      <c r="J233" s="128">
        <v>0</v>
      </c>
    </row>
    <row r="234" spans="1:10" x14ac:dyDescent="0.25">
      <c r="A234" s="129">
        <v>38</v>
      </c>
      <c r="B234" s="130"/>
      <c r="C234" s="131"/>
      <c r="D234" s="131" t="s">
        <v>199</v>
      </c>
      <c r="E234" s="132">
        <v>1181.6199999999999</v>
      </c>
      <c r="F234" s="17">
        <v>0</v>
      </c>
      <c r="G234" s="17">
        <v>0</v>
      </c>
      <c r="H234" s="161">
        <v>1252.02</v>
      </c>
      <c r="I234" s="17">
        <v>0</v>
      </c>
      <c r="J234" s="17">
        <v>0</v>
      </c>
    </row>
    <row r="235" spans="1:10" x14ac:dyDescent="0.25">
      <c r="A235" s="148">
        <v>3812</v>
      </c>
      <c r="B235" s="157"/>
      <c r="C235" s="131"/>
      <c r="D235" s="149" t="s">
        <v>200</v>
      </c>
      <c r="E235" s="150">
        <v>1181.6199999999999</v>
      </c>
      <c r="F235" s="158">
        <v>0</v>
      </c>
      <c r="G235" s="158">
        <v>0</v>
      </c>
      <c r="H235" s="171">
        <v>1252.02</v>
      </c>
      <c r="I235" s="158">
        <v>0</v>
      </c>
      <c r="J235" s="158">
        <v>0</v>
      </c>
    </row>
  </sheetData>
  <mergeCells count="76">
    <mergeCell ref="A226:B226"/>
    <mergeCell ref="A227:B227"/>
    <mergeCell ref="A232:B232"/>
    <mergeCell ref="A233:B233"/>
    <mergeCell ref="A202:C202"/>
    <mergeCell ref="A203:C203"/>
    <mergeCell ref="A206:B206"/>
    <mergeCell ref="A207:B207"/>
    <mergeCell ref="A208:C208"/>
    <mergeCell ref="A221:B221"/>
    <mergeCell ref="A195:C195"/>
    <mergeCell ref="A145:C145"/>
    <mergeCell ref="A146:C146"/>
    <mergeCell ref="A173:C173"/>
    <mergeCell ref="A174:C174"/>
    <mergeCell ref="A177:B177"/>
    <mergeCell ref="A178:C178"/>
    <mergeCell ref="A179:C179"/>
    <mergeCell ref="A187:C187"/>
    <mergeCell ref="A188:C188"/>
    <mergeCell ref="A193:B193"/>
    <mergeCell ref="A194:C194"/>
    <mergeCell ref="A144:B144"/>
    <mergeCell ref="A129:B129"/>
    <mergeCell ref="A130:B130"/>
    <mergeCell ref="A131:C131"/>
    <mergeCell ref="A132:C132"/>
    <mergeCell ref="A137:B137"/>
    <mergeCell ref="A138:B138"/>
    <mergeCell ref="A139:B139"/>
    <mergeCell ref="A140:C140"/>
    <mergeCell ref="A141:C141"/>
    <mergeCell ref="A142:B142"/>
    <mergeCell ref="A143:B143"/>
    <mergeCell ref="A128:B128"/>
    <mergeCell ref="A83:C83"/>
    <mergeCell ref="A84:C84"/>
    <mergeCell ref="A89:C89"/>
    <mergeCell ref="A90:B90"/>
    <mergeCell ref="A91:C91"/>
    <mergeCell ref="A101:C101"/>
    <mergeCell ref="A103:B103"/>
    <mergeCell ref="A104:C104"/>
    <mergeCell ref="A113:C113"/>
    <mergeCell ref="A115:B115"/>
    <mergeCell ref="A116:B116"/>
    <mergeCell ref="A79:C79"/>
    <mergeCell ref="A51:C51"/>
    <mergeCell ref="A52:C52"/>
    <mergeCell ref="A55:C55"/>
    <mergeCell ref="A56:C56"/>
    <mergeCell ref="A57:C57"/>
    <mergeCell ref="A58:C58"/>
    <mergeCell ref="A64:C64"/>
    <mergeCell ref="A65:C65"/>
    <mergeCell ref="A66:C66"/>
    <mergeCell ref="A74:C74"/>
    <mergeCell ref="A78:B78"/>
    <mergeCell ref="A50:C50"/>
    <mergeCell ref="A10:C10"/>
    <mergeCell ref="A11:C11"/>
    <mergeCell ref="A37:B37"/>
    <mergeCell ref="A38:B38"/>
    <mergeCell ref="A39:C39"/>
    <mergeCell ref="A40:C40"/>
    <mergeCell ref="A45:C45"/>
    <mergeCell ref="A46:C46"/>
    <mergeCell ref="A47:C47"/>
    <mergeCell ref="A48:C48"/>
    <mergeCell ref="A49:C49"/>
    <mergeCell ref="A9:C9"/>
    <mergeCell ref="A1:G1"/>
    <mergeCell ref="A3:G3"/>
    <mergeCell ref="A5:C5"/>
    <mergeCell ref="A7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Račun prihoda i rashoda</vt:lpstr>
      <vt:lpstr>Prihodi i rashodi po izvorima</vt:lpstr>
      <vt:lpstr>Rashodi prema funkcijskoj klas.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 Štefančić</cp:lastModifiedBy>
  <dcterms:created xsi:type="dcterms:W3CDTF">2015-06-05T18:19:34Z</dcterms:created>
  <dcterms:modified xsi:type="dcterms:W3CDTF">2025-09-12T09:51:51Z</dcterms:modified>
</cp:coreProperties>
</file>