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E36EBDC-6330-48CA-9433-419ACCB30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RAČUNA PRIHODA I RASHOD" sheetId="1" r:id="rId1"/>
    <sheet name="IZVRŠENJE PRIHODA PO EKONOMSKOJ" sheetId="2" r:id="rId2"/>
    <sheet name="IZVRŠENJE RASHODA 01-06 2025" sheetId="3" r:id="rId3"/>
    <sheet name="IZVRŠENJE PREMA IZVORIMA FINANC" sheetId="4" r:id="rId4"/>
    <sheet name="IZVJEŠTAJ O RASHODIMA PREMA FUN" sheetId="5" r:id="rId5"/>
    <sheet name="POSEBNI DIO - RASHO PROGRAMSK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0" i="2"/>
  <c r="H24" i="2"/>
  <c r="H25" i="2"/>
  <c r="H26" i="2"/>
  <c r="D20" i="1"/>
  <c r="D11" i="1"/>
  <c r="D17" i="1" s="1"/>
  <c r="F7" i="2"/>
  <c r="G155" i="3"/>
  <c r="G154" i="3"/>
  <c r="G153" i="3"/>
  <c r="F153" i="3"/>
  <c r="G152" i="3"/>
  <c r="G151" i="3"/>
  <c r="G150" i="3"/>
  <c r="G149" i="3"/>
  <c r="G148" i="3"/>
  <c r="G147" i="3"/>
  <c r="G146" i="3"/>
  <c r="G145" i="3"/>
  <c r="G143" i="3"/>
  <c r="F142" i="3"/>
  <c r="G142" i="3" s="1"/>
  <c r="F139" i="3"/>
  <c r="F131" i="3" s="1"/>
  <c r="G131" i="3" s="1"/>
  <c r="G138" i="3"/>
  <c r="G137" i="3"/>
  <c r="G136" i="3"/>
  <c r="G135" i="3"/>
  <c r="G134" i="3"/>
  <c r="G133" i="3"/>
  <c r="F132" i="3"/>
  <c r="G132" i="3" s="1"/>
  <c r="G130" i="3"/>
  <c r="G129" i="3"/>
  <c r="G128" i="3"/>
  <c r="G127" i="3"/>
  <c r="G126" i="3"/>
  <c r="G125" i="3"/>
  <c r="G124" i="3"/>
  <c r="G123" i="3"/>
  <c r="G122" i="3"/>
  <c r="F121" i="3"/>
  <c r="G121" i="3" s="1"/>
  <c r="G120" i="3"/>
  <c r="G119" i="3"/>
  <c r="G118" i="3"/>
  <c r="G117" i="3"/>
  <c r="G116" i="3"/>
  <c r="G115" i="3"/>
  <c r="G114" i="3"/>
  <c r="G113" i="3"/>
  <c r="F112" i="3"/>
  <c r="F100" i="3" s="1"/>
  <c r="G100" i="3" s="1"/>
  <c r="G111" i="3"/>
  <c r="G110" i="3"/>
  <c r="G109" i="3"/>
  <c r="G106" i="3"/>
  <c r="F105" i="3"/>
  <c r="G105" i="3" s="1"/>
  <c r="G104" i="3"/>
  <c r="G103" i="3"/>
  <c r="G102" i="3"/>
  <c r="G101" i="3"/>
  <c r="G99" i="3"/>
  <c r="F98" i="3"/>
  <c r="G98" i="3" s="1"/>
  <c r="G97" i="3"/>
  <c r="G96" i="3"/>
  <c r="F96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2" i="3"/>
  <c r="F60" i="3"/>
  <c r="G60" i="3" s="1"/>
  <c r="G59" i="3"/>
  <c r="G58" i="3"/>
  <c r="G57" i="3"/>
  <c r="G56" i="3"/>
  <c r="G55" i="3"/>
  <c r="G54" i="3"/>
  <c r="G53" i="3"/>
  <c r="G52" i="3"/>
  <c r="G51" i="3"/>
  <c r="G50" i="3"/>
  <c r="F43" i="3"/>
  <c r="G43" i="3" s="1"/>
  <c r="G42" i="3"/>
  <c r="G41" i="3"/>
  <c r="G40" i="3"/>
  <c r="G39" i="3"/>
  <c r="F38" i="3"/>
  <c r="G38" i="3" s="1"/>
  <c r="G37" i="3"/>
  <c r="G36" i="3"/>
  <c r="G35" i="3"/>
  <c r="G34" i="3"/>
  <c r="G33" i="3"/>
  <c r="G32" i="3"/>
  <c r="G31" i="3"/>
  <c r="G30" i="3"/>
  <c r="G29" i="3"/>
  <c r="G28" i="3"/>
  <c r="F28" i="3"/>
  <c r="G27" i="3"/>
  <c r="G26" i="3"/>
  <c r="G25" i="3"/>
  <c r="G24" i="3"/>
  <c r="G23" i="3"/>
  <c r="G22" i="3"/>
  <c r="G21" i="3"/>
  <c r="G20" i="3"/>
  <c r="F19" i="3"/>
  <c r="G19" i="3" s="1"/>
  <c r="G18" i="3"/>
  <c r="G17" i="3"/>
  <c r="G16" i="3"/>
  <c r="F15" i="3"/>
  <c r="F9" i="3" s="1"/>
  <c r="G14" i="3"/>
  <c r="G13" i="3"/>
  <c r="G12" i="3"/>
  <c r="G11" i="3"/>
  <c r="F10" i="3"/>
  <c r="G10" i="3" s="1"/>
  <c r="G7" i="3"/>
  <c r="G6" i="3"/>
  <c r="F5" i="3"/>
  <c r="G5" i="3" s="1"/>
  <c r="F4" i="3"/>
  <c r="G4" i="3" s="1"/>
  <c r="F96" i="6"/>
  <c r="G143" i="6"/>
  <c r="G145" i="6"/>
  <c r="G146" i="6"/>
  <c r="G147" i="6"/>
  <c r="G148" i="6"/>
  <c r="G149" i="6"/>
  <c r="G150" i="6"/>
  <c r="G151" i="6"/>
  <c r="G152" i="6"/>
  <c r="G154" i="6"/>
  <c r="G155" i="6"/>
  <c r="F153" i="6"/>
  <c r="G153" i="6" s="1"/>
  <c r="F142" i="6"/>
  <c r="F139" i="6" s="1"/>
  <c r="G71" i="6"/>
  <c r="G72" i="6"/>
  <c r="G73" i="6"/>
  <c r="G74" i="6"/>
  <c r="G75" i="6"/>
  <c r="G76" i="6"/>
  <c r="G77" i="6"/>
  <c r="G78" i="6"/>
  <c r="G79" i="6"/>
  <c r="G80" i="6"/>
  <c r="F8" i="3" l="1"/>
  <c r="G8" i="3" s="1"/>
  <c r="G9" i="3"/>
  <c r="G15" i="3"/>
  <c r="G112" i="3"/>
  <c r="B6" i="5"/>
  <c r="B5" i="5" s="1"/>
  <c r="B27" i="4"/>
  <c r="B23" i="4"/>
  <c r="B19" i="4"/>
  <c r="D19" i="4"/>
  <c r="B15" i="4"/>
  <c r="B11" i="4"/>
  <c r="B7" i="4"/>
  <c r="B5" i="4"/>
  <c r="B32" i="4"/>
  <c r="B33" i="4"/>
  <c r="D33" i="2"/>
  <c r="D32" i="2"/>
  <c r="D18" i="2"/>
  <c r="D7" i="2"/>
  <c r="B20" i="1"/>
  <c r="B8" i="1"/>
  <c r="B11" i="1" s="1"/>
  <c r="E5" i="1"/>
  <c r="G142" i="6"/>
  <c r="G138" i="6"/>
  <c r="G137" i="6"/>
  <c r="G136" i="6"/>
  <c r="G135" i="6"/>
  <c r="G134" i="6"/>
  <c r="G133" i="6"/>
  <c r="F132" i="6"/>
  <c r="F131" i="6" s="1"/>
  <c r="G130" i="6"/>
  <c r="G129" i="6"/>
  <c r="G128" i="6"/>
  <c r="G127" i="6"/>
  <c r="G126" i="6"/>
  <c r="G125" i="6"/>
  <c r="G124" i="6"/>
  <c r="G123" i="6"/>
  <c r="G122" i="6"/>
  <c r="F121" i="6"/>
  <c r="G120" i="6"/>
  <c r="G119" i="6"/>
  <c r="G118" i="6"/>
  <c r="G117" i="6"/>
  <c r="G116" i="6"/>
  <c r="G115" i="6"/>
  <c r="G114" i="6"/>
  <c r="G113" i="6"/>
  <c r="F112" i="6"/>
  <c r="G111" i="6"/>
  <c r="G110" i="6"/>
  <c r="G109" i="6"/>
  <c r="G106" i="6"/>
  <c r="F105" i="6"/>
  <c r="G104" i="6"/>
  <c r="G103" i="6"/>
  <c r="G102" i="6"/>
  <c r="G101" i="6"/>
  <c r="G99" i="6"/>
  <c r="F98" i="6"/>
  <c r="G98" i="6" s="1"/>
  <c r="G97" i="6"/>
  <c r="G70" i="6"/>
  <c r="G69" i="6"/>
  <c r="G68" i="6"/>
  <c r="G67" i="6"/>
  <c r="G66" i="6"/>
  <c r="G65" i="6"/>
  <c r="G62" i="6"/>
  <c r="F60" i="6"/>
  <c r="G60" i="6" s="1"/>
  <c r="G59" i="6"/>
  <c r="G58" i="6"/>
  <c r="G57" i="6"/>
  <c r="G56" i="6"/>
  <c r="G55" i="6"/>
  <c r="G54" i="6"/>
  <c r="G53" i="6"/>
  <c r="G52" i="6"/>
  <c r="G51" i="6"/>
  <c r="G50" i="6"/>
  <c r="F43" i="6"/>
  <c r="G43" i="6" s="1"/>
  <c r="G42" i="6"/>
  <c r="G41" i="6"/>
  <c r="G40" i="6"/>
  <c r="G39" i="6"/>
  <c r="F38" i="6"/>
  <c r="G38" i="6" s="1"/>
  <c r="G37" i="6"/>
  <c r="G36" i="6"/>
  <c r="G35" i="6"/>
  <c r="G34" i="6"/>
  <c r="G33" i="6"/>
  <c r="G32" i="6"/>
  <c r="G31" i="6"/>
  <c r="G30" i="6"/>
  <c r="G29" i="6"/>
  <c r="F28" i="6"/>
  <c r="G28" i="6" s="1"/>
  <c r="G27" i="6"/>
  <c r="G26" i="6"/>
  <c r="G25" i="6"/>
  <c r="G24" i="6"/>
  <c r="G23" i="6"/>
  <c r="G22" i="6"/>
  <c r="G21" i="6"/>
  <c r="G20" i="6"/>
  <c r="F19" i="6"/>
  <c r="G19" i="6" s="1"/>
  <c r="G18" i="6"/>
  <c r="G17" i="6"/>
  <c r="G16" i="6"/>
  <c r="F15" i="6"/>
  <c r="G15" i="6" s="1"/>
  <c r="G14" i="6"/>
  <c r="G13" i="6"/>
  <c r="G12" i="6"/>
  <c r="G11" i="6"/>
  <c r="F10" i="6"/>
  <c r="G10" i="6" s="1"/>
  <c r="G7" i="6"/>
  <c r="G6" i="6"/>
  <c r="F5" i="6"/>
  <c r="F6" i="5"/>
  <c r="E4" i="5"/>
  <c r="C4" i="5"/>
  <c r="F4" i="5" s="1"/>
  <c r="D33" i="4"/>
  <c r="C33" i="4"/>
  <c r="C32" i="4"/>
  <c r="D27" i="4"/>
  <c r="E26" i="4"/>
  <c r="E25" i="4"/>
  <c r="D23" i="4"/>
  <c r="C23" i="4"/>
  <c r="F22" i="4"/>
  <c r="E22" i="4"/>
  <c r="F21" i="4"/>
  <c r="E21" i="4"/>
  <c r="F18" i="4"/>
  <c r="E18" i="4"/>
  <c r="F17" i="4"/>
  <c r="E17" i="4"/>
  <c r="D15" i="4"/>
  <c r="C15" i="4"/>
  <c r="F14" i="4"/>
  <c r="E14" i="4"/>
  <c r="F13" i="4"/>
  <c r="E13" i="4"/>
  <c r="D11" i="4"/>
  <c r="C11" i="4"/>
  <c r="F10" i="4"/>
  <c r="E10" i="4"/>
  <c r="F9" i="4"/>
  <c r="E9" i="4"/>
  <c r="C7" i="4"/>
  <c r="C34" i="4" s="1"/>
  <c r="F6" i="4"/>
  <c r="E6" i="4"/>
  <c r="D7" i="4"/>
  <c r="H33" i="2"/>
  <c r="H31" i="2"/>
  <c r="G31" i="2"/>
  <c r="H30" i="2"/>
  <c r="G30" i="2"/>
  <c r="H29" i="2"/>
  <c r="G29" i="2"/>
  <c r="H28" i="2"/>
  <c r="G28" i="2"/>
  <c r="G26" i="2"/>
  <c r="G25" i="2"/>
  <c r="G24" i="2"/>
  <c r="G20" i="2"/>
  <c r="G19" i="2"/>
  <c r="F18" i="2"/>
  <c r="H18" i="2" s="1"/>
  <c r="H17" i="2"/>
  <c r="G17" i="2"/>
  <c r="H16" i="2"/>
  <c r="G16" i="2"/>
  <c r="H15" i="2"/>
  <c r="G15" i="2"/>
  <c r="H12" i="2"/>
  <c r="G12" i="2"/>
  <c r="H11" i="2"/>
  <c r="G11" i="2"/>
  <c r="H8" i="2"/>
  <c r="G8" i="2"/>
  <c r="G6" i="2"/>
  <c r="H6" i="2"/>
  <c r="H5" i="2"/>
  <c r="G5" i="2"/>
  <c r="H4" i="2"/>
  <c r="G4" i="2"/>
  <c r="F10" i="1"/>
  <c r="F9" i="1"/>
  <c r="E9" i="1"/>
  <c r="F6" i="1"/>
  <c r="F5" i="1"/>
  <c r="D34" i="4" l="1"/>
  <c r="F5" i="5"/>
  <c r="G5" i="6"/>
  <c r="F4" i="6"/>
  <c r="G105" i="6"/>
  <c r="G4" i="6"/>
  <c r="G112" i="6"/>
  <c r="G131" i="6"/>
  <c r="F9" i="6"/>
  <c r="G121" i="6"/>
  <c r="F33" i="4"/>
  <c r="B34" i="4"/>
  <c r="E5" i="4"/>
  <c r="F5" i="4"/>
  <c r="D32" i="4"/>
  <c r="F32" i="4" s="1"/>
  <c r="E33" i="4"/>
  <c r="G96" i="6"/>
  <c r="G132" i="6"/>
  <c r="F100" i="6"/>
  <c r="G100" i="6" s="1"/>
  <c r="E6" i="5"/>
  <c r="G33" i="2"/>
  <c r="G18" i="2"/>
  <c r="F32" i="2"/>
  <c r="G32" i="2" s="1"/>
  <c r="E8" i="1"/>
  <c r="F8" i="1"/>
  <c r="E32" i="4" l="1"/>
  <c r="E5" i="5"/>
  <c r="G9" i="6"/>
  <c r="F8" i="6"/>
  <c r="G8" i="6" s="1"/>
  <c r="H7" i="2"/>
  <c r="G7" i="2"/>
</calcChain>
</file>

<file path=xl/sharedStrings.xml><?xml version="1.0" encoding="utf-8"?>
<sst xmlns="http://schemas.openxmlformats.org/spreadsheetml/2006/main" count="553" uniqueCount="207">
  <si>
    <t>VIŠAK/MANJAK + NETO FINANCIRANJE</t>
  </si>
  <si>
    <t>RAZLIKA PRIMITKA I IZDATKA</t>
  </si>
  <si>
    <t>PRENESENI VIŠAK/MANJAK IZ PRETHODNE GODINE</t>
  </si>
  <si>
    <t>PRENESENI VIŠAK/MANJAK U SLJEDEĆE RAZDOBLJE</t>
  </si>
  <si>
    <t>SAŽETAK RAČUNA PRIHODA I RASHODA I RAČUNA FINANCIJA</t>
  </si>
  <si>
    <t>NAZIV</t>
  </si>
  <si>
    <t>OSTVARENJE / IZVRŠENJE 1-6 2024.</t>
  </si>
  <si>
    <t>INDEKS</t>
  </si>
  <si>
    <t>5=4/2*100</t>
  </si>
  <si>
    <t>6=4/3*100</t>
  </si>
  <si>
    <t>PRIHODI UKUPNI</t>
  </si>
  <si>
    <t>6 PRIHODI POSLOVANJA</t>
  </si>
  <si>
    <t>7 PRIHODI OD PRODAJE NEFINANCIJSKE IMOVINE</t>
  </si>
  <si>
    <t>RASHODI UKUPNO</t>
  </si>
  <si>
    <t>3 RASHODI POSLOVANJA</t>
  </si>
  <si>
    <t>4 RASHODI ZA NEFINANCIJSKU IMOVINU</t>
  </si>
  <si>
    <t>RAZLIKA - VIŠAK/MANJAK</t>
  </si>
  <si>
    <t xml:space="preserve">RAČUN FINANCIJA </t>
  </si>
  <si>
    <t>8 PRIMICI OD FINANCIJSKE IMOVINE I ZADUŽIVANJA</t>
  </si>
  <si>
    <t>5 IZDACI ZA FINANC. IMOVINU I OTPLATE ZAJMOVA</t>
  </si>
  <si>
    <t>NETO FINANCIRANJE</t>
  </si>
  <si>
    <t>INDEKS 6/4*100</t>
  </si>
  <si>
    <t>INDEKS 6/5*100</t>
  </si>
  <si>
    <t xml:space="preserve">Korisnik </t>
  </si>
  <si>
    <t>K037</t>
  </si>
  <si>
    <t>GIMNAZIJA VELIKA GORICA, VELIKA GORICA (16746)</t>
  </si>
  <si>
    <t>Razdjel</t>
  </si>
  <si>
    <t>000</t>
  </si>
  <si>
    <t>PRIHODI</t>
  </si>
  <si>
    <t>Glava</t>
  </si>
  <si>
    <t>000002</t>
  </si>
  <si>
    <t>PRIHODI PRORAČUNSKIH KORISNIKA IZVAN ŽUPANIJSKOG PRORAČUNA</t>
  </si>
  <si>
    <t>Proračunski korisnik</t>
  </si>
  <si>
    <t>21674</t>
  </si>
  <si>
    <t xml:space="preserve">Izvor </t>
  </si>
  <si>
    <t>3.4.</t>
  </si>
  <si>
    <t>VLASTITI PRIHODI- SŠ</t>
  </si>
  <si>
    <t/>
  </si>
  <si>
    <t>641</t>
  </si>
  <si>
    <t>Prihodi od financijske imovine</t>
  </si>
  <si>
    <t>6413</t>
  </si>
  <si>
    <t>Kamate na oročena sredstva i depozite</t>
  </si>
  <si>
    <t>661</t>
  </si>
  <si>
    <t>Prihodi od prodaje proizvoda i robe te pruženih usluga</t>
  </si>
  <si>
    <t>6615</t>
  </si>
  <si>
    <t>Prihodi od pruženih usluga</t>
  </si>
  <si>
    <t>683</t>
  </si>
  <si>
    <t>Ostali prihodi</t>
  </si>
  <si>
    <t>6831</t>
  </si>
  <si>
    <t>4.M.</t>
  </si>
  <si>
    <t>PRIHODI ZA POSEBNE NAMJENE- SŠ</t>
  </si>
  <si>
    <t>652</t>
  </si>
  <si>
    <t>Prihodi po posebnim propisima</t>
  </si>
  <si>
    <t>6526</t>
  </si>
  <si>
    <t>Ostali nespomenuti prihodi</t>
  </si>
  <si>
    <t>5.L.</t>
  </si>
  <si>
    <t>POMOĆI- SŠ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</si>
  <si>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</si>
  <si>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</si>
  <si>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</si>
  <si>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</si>
  <si>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Kapitalne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</si>
  <si>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</si>
  <si>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</si>
  <si>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</si>
  <si>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</si>
  <si>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6.4.</t>
  </si>
  <si>
    <t>DONACIJE- SŠ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</si>
  <si>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</si>
  <si>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</si>
  <si>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</si>
  <si>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</si>
  <si>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</si>
  <si>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</si>
  <si>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4.2.</t>
  </si>
  <si>
    <t>DECENTRALIZIRANA SREDSTVA- SŠ</t>
  </si>
  <si>
    <t>Prihodi iz nadležnog proračuna za financiranje redovne djelatnosti proračunskih korisnika</t>
  </si>
  <si>
    <t>Prihodi iz nadležnog proračuna za financiranje rashoda poslovanja</t>
  </si>
  <si>
    <t>1.1.</t>
  </si>
  <si>
    <t>OPĆI PRIHODI I PRIMICI</t>
  </si>
  <si>
    <t>Prihodi iz nadležnog proračuna za financiranje rashoda za nabavu nefinancijske imovine</t>
  </si>
  <si>
    <t>Tekući prijenos između proračunskih korisnika istog proračuna</t>
  </si>
  <si>
    <t>POZICIJA</t>
  </si>
  <si>
    <t>VRSTA RASHODA / IZDATAKA</t>
  </si>
  <si>
    <t>INDEKS 4/3*100</t>
  </si>
  <si>
    <t>UKUPNI RASHODI</t>
  </si>
  <si>
    <t>PROGRAM 1003</t>
  </si>
  <si>
    <t>MINIMALNI STANDARD U SREDNJEM ŠKOLSTVU- MATERIJALNI I FINANCIJSKI RASHODI</t>
  </si>
  <si>
    <t>Aktivnost A100001</t>
  </si>
  <si>
    <t>RASHODI POSLOVANJA</t>
  </si>
  <si>
    <t>Izvor financiranja 1.1.</t>
  </si>
  <si>
    <t>Rashodi poslovanja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</si>
  <si>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</si>
  <si>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</si>
  <si>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</si>
  <si>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</si>
  <si>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</si>
  <si>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</si>
  <si>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</si>
  <si>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</si>
  <si>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Sitni inventar i auto gume</t>
  </si>
  <si>
    <t>Službena, radna i zaštitna odjeća i obuća</t>
  </si>
  <si>
    <t>Rashodi za usluge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</si>
  <si>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</si>
  <si>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</si>
  <si>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</si>
  <si>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</si>
  <si>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</si>
  <si>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</si>
  <si>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</si>
  <si>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</si>
  <si>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</si>
  <si>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</si>
  <si>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</si>
  <si>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</si>
  <si>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</si>
  <si>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Aktivnost A100002</t>
  </si>
  <si>
    <t>TEKUĆE INVESTICIJSKO ODRŽAVANJE-minimalni standard</t>
  </si>
  <si>
    <t>Materijal i dijelovi za tekuće i investicijsko održavanje</t>
  </si>
  <si>
    <t>Usluge tekućeg i investicijskog održavanja</t>
  </si>
  <si>
    <t>Glava 004004 ŠKOLSTVO -OSTALE IZVAN DECENTRALIZIRANE FUNKCIJE</t>
  </si>
  <si>
    <t>ŠKOLSTVO - OSTALE IZVAN DECENTRALIZIRANE FUNKCIJE</t>
  </si>
  <si>
    <t>Aktivnost A100001 INTELEKTUALNE USLUGE</t>
  </si>
  <si>
    <t>INTELEKTUALNE USLUGE</t>
  </si>
  <si>
    <t>Izvor financiranja 1.1</t>
  </si>
  <si>
    <t>Tekući projekt T100002</t>
  </si>
  <si>
    <t>ŽUPANIJSKA STRUČNA VIJEĆA</t>
  </si>
  <si>
    <t xml:space="preserve">Tekući projekt T100003 </t>
  </si>
  <si>
    <t>NATJECANJA</t>
  </si>
  <si>
    <t>Naknade za rad predstavničkih i izvršnih tijela,povjerenstava i slično</t>
  </si>
  <si>
    <t>Tekući projekt T100041</t>
  </si>
  <si>
    <t>E-TEHNIČAR</t>
  </si>
  <si>
    <t>Tekući projekt T100058</t>
  </si>
  <si>
    <t>Rashodi za zaposlene</t>
  </si>
  <si>
    <t>Plaće( Bruto)</t>
  </si>
  <si>
    <t>Plaće za redovan rad</t>
  </si>
  <si>
    <t>Ostali rashodi za zaposlene</t>
  </si>
  <si>
    <t>Doprinosi na plaće</t>
  </si>
  <si>
    <t>Doprinosi za obvezno zdravstveno osiguranje</t>
  </si>
  <si>
    <t>Tekući projekt T100016 DODATNA ULAGANJA</t>
  </si>
  <si>
    <t>KNJIGE ZA ŠKOLSKU KNJIŽNICU</t>
  </si>
  <si>
    <t>Rashodi za nabavu nefinancijske imovine</t>
  </si>
  <si>
    <t>Rashodi za nabavu proizvedene dugotrajne imovine</t>
  </si>
  <si>
    <t>Knjige, umjetnička djela i ostale izložbene vrijednosti</t>
  </si>
  <si>
    <t>Knjige</t>
  </si>
  <si>
    <t>Program 1003 Tekuće i investicijsko održavanje u školstvu</t>
  </si>
  <si>
    <t>Aktivnost A100001 TEKUĆE I INVESTICIJSKO ODRŽAVANJE U ŠKOLSTVU</t>
  </si>
  <si>
    <t>PROGRAM 1001</t>
  </si>
  <si>
    <t>PROGRAM SREDNJIH ŠKOLA IZVAN ŽUPANIJSKOG PRORAČUNA</t>
  </si>
  <si>
    <t>Izvor financiranja 3.4.</t>
  </si>
  <si>
    <t>VLASTITI PRIHODI SŠ</t>
  </si>
  <si>
    <t>Materijal i sirovine</t>
  </si>
  <si>
    <t>Energija</t>
  </si>
  <si>
    <t>Službena,radna i zaštitna odjeća i obuća</t>
  </si>
  <si>
    <t>Intelektualne usluge</t>
  </si>
  <si>
    <t>Postrojenja i oprema</t>
  </si>
  <si>
    <t>Uredska oprema i namještaj</t>
  </si>
  <si>
    <t>ADMINISTRATIVNO, TEHNIČKO I STRUČNO OSOBLJE</t>
  </si>
  <si>
    <t>Izvor financiranja 5.L.</t>
  </si>
  <si>
    <t>Novčana naknada poslodavca zbog nezapošljavanja osoba s invaliditetom</t>
  </si>
  <si>
    <t>Izvor financiranja 4.M.</t>
  </si>
  <si>
    <t>PRIHODI ZA POSEBNE NAMJENE-SŠ</t>
  </si>
  <si>
    <t xml:space="preserve">Tekući projekt </t>
  </si>
  <si>
    <t>PROGRAM DONACIJE</t>
  </si>
  <si>
    <t>Izvor financiranja 6.4.</t>
  </si>
  <si>
    <t>DONACIJE -SŠ</t>
  </si>
  <si>
    <t xml:space="preserve">BROJČANA OZNAKA I NAZIV IZVORA FINANCIRANJA </t>
  </si>
  <si>
    <t>INDEKS 4/2*100</t>
  </si>
  <si>
    <t>1.1. OPĆI PRIHODI I PRIMICI</t>
  </si>
  <si>
    <t>RASHODI</t>
  </si>
  <si>
    <t>RAZLIKA</t>
  </si>
  <si>
    <t>3.4. VLASTITI PRIHODI - SŠ</t>
  </si>
  <si>
    <t>6.4. DONACIJE -SŠ</t>
  </si>
  <si>
    <t>5.L. POMOĆI - SŠ</t>
  </si>
  <si>
    <t>4.M. PRIHODI ZA POSEBNE NAMJENE- SŠ</t>
  </si>
  <si>
    <t xml:space="preserve">5.T. MINISTARSTVO ZNANOSTI, OBRAZOVANJA I SPORTA </t>
  </si>
  <si>
    <t>UKUPNO PRIHODI</t>
  </si>
  <si>
    <t>UKUPNO RASHODI</t>
  </si>
  <si>
    <t>VIŠAK/MANJAK TEKUĆE GODINE</t>
  </si>
  <si>
    <t>Brojčana oznaka i naziv računa rashoda</t>
  </si>
  <si>
    <t>09 Obrazovanje</t>
  </si>
  <si>
    <t>092 Srednješkolsko obrazovanje</t>
  </si>
  <si>
    <t xml:space="preserve">096 Dodatne usluge u obrazovanju </t>
  </si>
  <si>
    <t>097 Istraživanje i razvoj obrazovanja</t>
  </si>
  <si>
    <t>098 Usluge obrazovanja koje nisu drugdje svrstane</t>
  </si>
  <si>
    <t>IZVJEŠTAJ O IZVRŠENJU FINANCIJSKOG PLANA ZA RAZDOBLJE OD 01.01.2025. DO 30.06.2025. GODINE</t>
  </si>
  <si>
    <t>IZVJEŠTAJ O PRIHODIMA PREMA EKONOMSKOJ KLASIFIKACIJI ZA RAZDOBLJE OD 01.01.2025. DO 30.06.2025. GODINE</t>
  </si>
  <si>
    <t>IZVJEŠTAJ O RASHODIMA PREMA EKONOMSKOJ KLASIFIKACIJI ZA RAZDOBLJE OD 01.01.2025. DO 30.06.2025. GODINE</t>
  </si>
  <si>
    <t>IZVRŠENJE PRIHODA I RASHODA I PRENESENOG REZULTATA PREMA IZVORIMA FINANCIRANJA ZA RAZDOBLJE OD 01.01.2025. DO 30.06.2025. GODINE</t>
  </si>
  <si>
    <t>IZVJEŠTAJ O RASHODIMA PREMA FUNKCIJSKOJ KLASIFIKACIJI ZA RAZDOBLJE OD 01.01.2025. DO 30.06.2025. GODINE</t>
  </si>
  <si>
    <t>IZVJEŠTAJ RASHODA I IZDATAKA PO EKONOMSKOJ I PROGRAMSKOJ KLASIFIKACIJI I IZVORIMA FINANCIRANJA - (POSEBNI DIO) ZA RAZDOBLJE OD 01.01.2025. DO 30.06.2025. GODINE</t>
  </si>
  <si>
    <t>IZVORNI PLAN ILI REBALANS 2025.</t>
  </si>
  <si>
    <t>OSTVARENJE / IZVRŠENJE 1-6 2025.</t>
  </si>
  <si>
    <t>4.2. DECENTRALIZIRANA SREDSTVA-SŠ</t>
  </si>
  <si>
    <t>Usluge telefona, interneta, pošte i prijevoza</t>
  </si>
  <si>
    <t>PRSTEN POTPORE VII/VIII</t>
  </si>
  <si>
    <t>DECENTRALIZIRANA SREDSTVA-SŠ</t>
  </si>
  <si>
    <t>Izvor financiranja 4.2.</t>
  </si>
  <si>
    <t>GIMNAZIJA VELIKA GORICA</t>
  </si>
  <si>
    <t>Ulica kralja Stjepana Tomaševića 21</t>
  </si>
  <si>
    <t>10410  Velika Gorica</t>
  </si>
  <si>
    <t>Tel/fax: 01/6221-370</t>
  </si>
  <si>
    <t xml:space="preserve">E-mail voditelja računovodstva: ivan.stefancic@skole.hr </t>
  </si>
  <si>
    <t>E-mail škole: ured@gimnazija-velika-gorica.skole.hr</t>
  </si>
  <si>
    <t>Velika Gorica, 14.07.2025.</t>
  </si>
  <si>
    <t>KLASA: 007-04/25-02/05</t>
  </si>
  <si>
    <t>URBROJ: 238-31-58/25-01-6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</si>
</sst>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[$-1041A]#,##0.00;\-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color theme="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rgb="FFA3C9B9"/>
      </patternFill>
    </fill>
    <fill>
      <patternFill patternType="solid">
        <fgColor theme="9" tint="-0.249977111117893"/>
        <bgColor rgb="FF000080"/>
      </patternFill>
    </fill>
    <fill>
      <patternFill patternType="solid">
        <fgColor theme="9" tint="-0.249977111117893"/>
        <bgColor rgb="FF0000CE"/>
      </patternFill>
    </fill>
    <fill>
      <patternFill patternType="solid">
        <fgColor theme="9" tint="-0.249977111117893"/>
        <bgColor rgb="FF3535FF"/>
      </patternFill>
    </fill>
    <fill>
      <patternFill patternType="solid">
        <fgColor theme="7" tint="0.39997558519241921"/>
        <bgColor rgb="FFFEDE0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84">
    <xf numFmtId="0" fontId="0" fillId="0" borderId="0" xfId="0"/>
    <xf numFmtId="0" fontId="2" fillId="2" borderId="1" xfId="0" applyFont="1" applyFill="1" applyBorder="1"/>
    <xf numFmtId="4" fontId="2" fillId="2" borderId="1" xfId="0" applyNumberFormat="1" applyFont="1" applyFill="1" applyBorder="1"/>
    <xf numFmtId="2" fontId="2" fillId="2" borderId="1" xfId="1" applyNumberFormat="1" applyFont="1" applyFill="1" applyBorder="1"/>
    <xf numFmtId="0" fontId="2" fillId="3" borderId="1" xfId="0" applyFont="1" applyFill="1" applyBorder="1"/>
    <xf numFmtId="4" fontId="0" fillId="0" borderId="1" xfId="0" applyNumberFormat="1" applyBorder="1"/>
    <xf numFmtId="0" fontId="0" fillId="0" borderId="1" xfId="0" applyBorder="1"/>
    <xf numFmtId="0" fontId="3" fillId="4" borderId="1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6" borderId="1" xfId="0" applyFill="1" applyBorder="1"/>
    <xf numFmtId="4" fontId="0" fillId="6" borderId="1" xfId="0" applyNumberFormat="1" applyFill="1" applyBorder="1"/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3" fillId="4" borderId="0" xfId="0" applyFont="1" applyFill="1"/>
    <xf numFmtId="0" fontId="2" fillId="4" borderId="0" xfId="0" applyFont="1" applyFill="1"/>
    <xf numFmtId="0" fontId="0" fillId="6" borderId="0" xfId="0" applyFill="1"/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7" borderId="1" xfId="2" applyFont="1" applyFill="1" applyBorder="1" applyAlignment="1">
      <alignment horizontal="left" vertical="center" wrapText="1" readingOrder="1"/>
    </xf>
    <xf numFmtId="0" fontId="5" fillId="7" borderId="1" xfId="2" applyFont="1" applyFill="1" applyBorder="1" applyAlignment="1">
      <alignment vertical="center" wrapText="1" readingOrder="1"/>
    </xf>
    <xf numFmtId="165" fontId="5" fillId="7" borderId="1" xfId="2" applyNumberFormat="1" applyFont="1" applyFill="1" applyBorder="1" applyAlignment="1">
      <alignment horizontal="right" vertical="center" wrapText="1" readingOrder="1"/>
    </xf>
    <xf numFmtId="0" fontId="6" fillId="8" borderId="1" xfId="2" applyFont="1" applyFill="1" applyBorder="1" applyAlignment="1">
      <alignment horizontal="left" vertical="center" wrapText="1" readingOrder="1"/>
    </xf>
    <xf numFmtId="0" fontId="6" fillId="8" borderId="1" xfId="2" applyFont="1" applyFill="1" applyBorder="1" applyAlignment="1">
      <alignment vertical="center" wrapText="1" readingOrder="1"/>
    </xf>
    <xf numFmtId="165" fontId="6" fillId="8" borderId="1" xfId="2" applyNumberFormat="1" applyFont="1" applyFill="1" applyBorder="1" applyAlignment="1">
      <alignment horizontal="right" vertical="center" wrapText="1" readingOrder="1"/>
    </xf>
    <xf numFmtId="0" fontId="6" fillId="9" borderId="1" xfId="2" applyFont="1" applyFill="1" applyBorder="1" applyAlignment="1">
      <alignment horizontal="left" vertical="center" wrapText="1" readingOrder="1"/>
    </xf>
    <xf numFmtId="0" fontId="6" fillId="9" borderId="1" xfId="2" applyFont="1" applyFill="1" applyBorder="1" applyAlignment="1">
      <alignment vertical="center" wrapText="1" readingOrder="1"/>
    </xf>
    <xf numFmtId="165" fontId="6" fillId="9" borderId="1" xfId="2" applyNumberFormat="1" applyFont="1" applyFill="1" applyBorder="1" applyAlignment="1">
      <alignment horizontal="right" vertical="center" wrapText="1" readingOrder="1"/>
    </xf>
    <xf numFmtId="0" fontId="6" fillId="10" borderId="1" xfId="2" applyFont="1" applyFill="1" applyBorder="1" applyAlignment="1">
      <alignment horizontal="left" vertical="center" wrapText="1" readingOrder="1"/>
    </xf>
    <xf numFmtId="0" fontId="6" fillId="10" borderId="1" xfId="2" applyFont="1" applyFill="1" applyBorder="1" applyAlignment="1">
      <alignment vertical="center" wrapText="1" readingOrder="1"/>
    </xf>
    <xf numFmtId="165" fontId="6" fillId="10" borderId="1" xfId="2" applyNumberFormat="1" applyFont="1" applyFill="1" applyBorder="1" applyAlignment="1">
      <alignment horizontal="right" vertical="center" wrapText="1" readingOrder="1"/>
    </xf>
    <xf numFmtId="0" fontId="7" fillId="11" borderId="1" xfId="2" applyFont="1" applyFill="1" applyBorder="1" applyAlignment="1">
      <alignment horizontal="left" vertical="center" wrapText="1" readingOrder="1"/>
    </xf>
    <xf numFmtId="0" fontId="7" fillId="11" borderId="1" xfId="2" applyFont="1" applyFill="1" applyBorder="1" applyAlignment="1">
      <alignment vertical="center" wrapText="1" readingOrder="1"/>
    </xf>
    <xf numFmtId="165" fontId="7" fillId="11" borderId="1" xfId="2" applyNumberFormat="1" applyFont="1" applyFill="1" applyBorder="1" applyAlignment="1">
      <alignment horizontal="right" vertical="center" wrapText="1" readingOrder="1"/>
    </xf>
    <xf numFmtId="0" fontId="7" fillId="0" borderId="1" xfId="2" applyFont="1" applyBorder="1" applyAlignment="1">
      <alignment horizontal="left" vertical="center" wrapText="1" readingOrder="1"/>
    </xf>
    <xf numFmtId="0" fontId="7" fillId="0" borderId="1" xfId="2" applyFont="1" applyBorder="1" applyAlignment="1">
      <alignment vertical="center" wrapText="1" readingOrder="1"/>
    </xf>
    <xf numFmtId="165" fontId="7" fillId="0" borderId="1" xfId="2" applyNumberFormat="1" applyFont="1" applyBorder="1" applyAlignment="1">
      <alignment horizontal="right" vertical="center" wrapText="1" readingOrder="1"/>
    </xf>
    <xf numFmtId="0" fontId="8" fillId="0" borderId="1" xfId="2" applyFont="1" applyBorder="1" applyAlignment="1">
      <alignment horizontal="left" vertical="center" wrapText="1" readingOrder="1"/>
    </xf>
    <xf numFmtId="0" fontId="8" fillId="0" borderId="1" xfId="2" applyFont="1" applyBorder="1" applyAlignment="1">
      <alignment vertical="center" wrapText="1" readingOrder="1"/>
    </xf>
    <xf numFmtId="165" fontId="8" fillId="0" borderId="1" xfId="2" applyNumberFormat="1" applyFont="1" applyBorder="1" applyAlignment="1">
      <alignment horizontal="right" vertical="center" wrapText="1" readingOrder="1"/>
    </xf>
    <xf numFmtId="0" fontId="7" fillId="12" borderId="1" xfId="2" applyFont="1" applyFill="1" applyBorder="1"/>
    <xf numFmtId="4" fontId="7" fillId="12" borderId="1" xfId="2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1" fillId="12" borderId="1" xfId="0" applyFont="1" applyFill="1" applyBorder="1"/>
    <xf numFmtId="0" fontId="11" fillId="12" borderId="1" xfId="0" applyFont="1" applyFill="1" applyBorder="1" applyAlignment="1">
      <alignment horizontal="left"/>
    </xf>
    <xf numFmtId="0" fontId="7" fillId="12" borderId="1" xfId="2" applyFont="1" applyFill="1" applyBorder="1" applyAlignment="1">
      <alignment vertical="center" wrapText="1" readingOrder="1"/>
    </xf>
    <xf numFmtId="165" fontId="7" fillId="12" borderId="1" xfId="2" applyNumberFormat="1" applyFont="1" applyFill="1" applyBorder="1" applyAlignment="1">
      <alignment horizontal="right" vertical="center" wrapText="1" readingOrder="1"/>
    </xf>
    <xf numFmtId="1" fontId="10" fillId="0" borderId="1" xfId="0" applyNumberFormat="1" applyFont="1" applyBorder="1" applyAlignment="1">
      <alignment horizontal="left"/>
    </xf>
    <xf numFmtId="4" fontId="10" fillId="0" borderId="1" xfId="0" applyNumberFormat="1" applyFont="1" applyBorder="1" applyAlignment="1">
      <alignment vertical="center" wrapText="1"/>
    </xf>
    <xf numFmtId="4" fontId="8" fillId="0" borderId="1" xfId="2" applyNumberFormat="1" applyFont="1" applyBorder="1" applyAlignment="1">
      <alignment horizontal="right" vertical="center" wrapText="1" readingOrder="1"/>
    </xf>
    <xf numFmtId="4" fontId="8" fillId="0" borderId="1" xfId="2" applyNumberFormat="1" applyFont="1" applyBorder="1" applyAlignment="1">
      <alignment vertical="center" wrapText="1" readingOrder="1"/>
    </xf>
    <xf numFmtId="4" fontId="10" fillId="0" borderId="1" xfId="0" applyNumberFormat="1" applyFont="1" applyBorder="1"/>
    <xf numFmtId="0" fontId="12" fillId="12" borderId="1" xfId="0" applyFont="1" applyFill="1" applyBorder="1"/>
    <xf numFmtId="1" fontId="12" fillId="12" borderId="1" xfId="0" applyNumberFormat="1" applyFont="1" applyFill="1" applyBorder="1" applyAlignment="1">
      <alignment horizontal="left"/>
    </xf>
    <xf numFmtId="0" fontId="12" fillId="12" borderId="1" xfId="0" applyFont="1" applyFill="1" applyBorder="1" applyAlignment="1">
      <alignment wrapText="1"/>
    </xf>
    <xf numFmtId="0" fontId="0" fillId="4" borderId="0" xfId="0" applyFill="1"/>
    <xf numFmtId="0" fontId="0" fillId="0" borderId="0" xfId="0" applyAlignment="1">
      <alignment horizontal="center"/>
    </xf>
    <xf numFmtId="0" fontId="13" fillId="13" borderId="5" xfId="0" applyFont="1" applyFill="1" applyBorder="1" applyAlignment="1">
      <alignment horizontal="center" vertical="center" wrapText="1"/>
    </xf>
    <xf numFmtId="4" fontId="13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left" vertical="center" wrapText="1"/>
    </xf>
    <xf numFmtId="164" fontId="13" fillId="3" borderId="1" xfId="0" applyNumberFormat="1" applyFont="1" applyFill="1" applyBorder="1" applyAlignment="1">
      <alignment horizontal="left" vertical="center"/>
    </xf>
    <xf numFmtId="4" fontId="13" fillId="3" borderId="1" xfId="0" applyNumberFormat="1" applyFont="1" applyFill="1" applyBorder="1" applyAlignment="1">
      <alignment horizontal="right" vertical="center"/>
    </xf>
    <xf numFmtId="0" fontId="13" fillId="5" borderId="5" xfId="0" applyFont="1" applyFill="1" applyBorder="1" applyAlignment="1">
      <alignment horizontal="left" vertical="center" wrapText="1"/>
    </xf>
    <xf numFmtId="164" fontId="13" fillId="5" borderId="1" xfId="0" applyNumberFormat="1" applyFont="1" applyFill="1" applyBorder="1" applyAlignment="1">
      <alignment horizontal="left"/>
    </xf>
    <xf numFmtId="4" fontId="13" fillId="5" borderId="1" xfId="0" applyNumberFormat="1" applyFont="1" applyFill="1" applyBorder="1" applyAlignment="1">
      <alignment horizontal="right"/>
    </xf>
    <xf numFmtId="0" fontId="15" fillId="14" borderId="5" xfId="0" applyFont="1" applyFill="1" applyBorder="1" applyAlignment="1">
      <alignment horizontal="left" vertical="center" wrapText="1"/>
    </xf>
    <xf numFmtId="164" fontId="13" fillId="14" borderId="1" xfId="0" applyNumberFormat="1" applyFont="1" applyFill="1" applyBorder="1" applyAlignment="1">
      <alignment horizontal="left"/>
    </xf>
    <xf numFmtId="4" fontId="13" fillId="14" borderId="1" xfId="0" applyNumberFormat="1" applyFont="1" applyFill="1" applyBorder="1" applyAlignment="1">
      <alignment horizontal="right"/>
    </xf>
    <xf numFmtId="0" fontId="13" fillId="15" borderId="4" xfId="0" applyFont="1" applyFill="1" applyBorder="1" applyAlignment="1">
      <alignment horizontal="left" vertical="center" wrapText="1"/>
    </xf>
    <xf numFmtId="0" fontId="13" fillId="15" borderId="6" xfId="0" applyFont="1" applyFill="1" applyBorder="1" applyAlignment="1">
      <alignment horizontal="left" vertical="center" wrapText="1"/>
    </xf>
    <xf numFmtId="0" fontId="13" fillId="15" borderId="5" xfId="0" applyFont="1" applyFill="1" applyBorder="1" applyAlignment="1">
      <alignment horizontal="left" vertical="center" wrapText="1"/>
    </xf>
    <xf numFmtId="164" fontId="13" fillId="15" borderId="1" xfId="0" applyNumberFormat="1" applyFont="1" applyFill="1" applyBorder="1" applyAlignment="1">
      <alignment horizontal="left"/>
    </xf>
    <xf numFmtId="4" fontId="13" fillId="15" borderId="1" xfId="0" applyNumberFormat="1" applyFont="1" applyFill="1" applyBorder="1" applyAlignment="1">
      <alignment horizontal="right"/>
    </xf>
    <xf numFmtId="0" fontId="15" fillId="15" borderId="5" xfId="0" applyFont="1" applyFill="1" applyBorder="1" applyAlignment="1">
      <alignment horizontal="left" vertical="center" wrapText="1"/>
    </xf>
    <xf numFmtId="164" fontId="16" fillId="15" borderId="1" xfId="0" applyNumberFormat="1" applyFont="1" applyFill="1" applyBorder="1" applyAlignment="1">
      <alignment horizontal="left"/>
    </xf>
    <xf numFmtId="4" fontId="16" fillId="15" borderId="1" xfId="0" applyNumberFormat="1" applyFont="1" applyFill="1" applyBorder="1" applyAlignment="1">
      <alignment horizontal="right"/>
    </xf>
    <xf numFmtId="164" fontId="13" fillId="3" borderId="1" xfId="0" applyNumberFormat="1" applyFont="1" applyFill="1" applyBorder="1" applyAlignment="1">
      <alignment horizontal="left"/>
    </xf>
    <xf numFmtId="4" fontId="13" fillId="3" borderId="1" xfId="0" applyNumberFormat="1" applyFont="1" applyFill="1" applyBorder="1" applyAlignment="1">
      <alignment horizontal="right"/>
    </xf>
    <xf numFmtId="164" fontId="13" fillId="0" borderId="1" xfId="0" applyNumberFormat="1" applyFont="1" applyBorder="1" applyAlignment="1">
      <alignment horizontal="left"/>
    </xf>
    <xf numFmtId="4" fontId="13" fillId="0" borderId="1" xfId="0" applyNumberFormat="1" applyFont="1" applyBorder="1" applyAlignment="1">
      <alignment horizontal="right"/>
    </xf>
    <xf numFmtId="164" fontId="13" fillId="2" borderId="1" xfId="0" applyNumberFormat="1" applyFont="1" applyFill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4" fontId="16" fillId="0" borderId="1" xfId="0" applyNumberFormat="1" applyFont="1" applyBorder="1" applyAlignment="1">
      <alignment horizontal="right"/>
    </xf>
    <xf numFmtId="0" fontId="0" fillId="0" borderId="6" xfId="0" applyBorder="1"/>
    <xf numFmtId="0" fontId="0" fillId="0" borderId="5" xfId="0" applyBorder="1"/>
    <xf numFmtId="164" fontId="0" fillId="0" borderId="1" xfId="0" applyNumberFormat="1" applyBorder="1"/>
    <xf numFmtId="0" fontId="0" fillId="4" borderId="0" xfId="0" applyFill="1" applyAlignment="1">
      <alignment horizontal="right"/>
    </xf>
    <xf numFmtId="164" fontId="16" fillId="15" borderId="1" xfId="0" applyNumberFormat="1" applyFont="1" applyFill="1" applyBorder="1" applyAlignment="1">
      <alignment horizontal="right"/>
    </xf>
    <xf numFmtId="0" fontId="16" fillId="15" borderId="5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/>
    <xf numFmtId="4" fontId="0" fillId="3" borderId="1" xfId="0" applyNumberFormat="1" applyFill="1" applyBorder="1"/>
    <xf numFmtId="4" fontId="2" fillId="3" borderId="1" xfId="0" applyNumberFormat="1" applyFont="1" applyFill="1" applyBorder="1"/>
    <xf numFmtId="0" fontId="13" fillId="16" borderId="1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left" vertical="center" wrapText="1"/>
    </xf>
    <xf numFmtId="164" fontId="13" fillId="15" borderId="2" xfId="0" applyNumberFormat="1" applyFont="1" applyFill="1" applyBorder="1" applyAlignment="1">
      <alignment horizontal="right"/>
    </xf>
    <xf numFmtId="2" fontId="13" fillId="15" borderId="1" xfId="0" applyNumberFormat="1" applyFont="1" applyFill="1" applyBorder="1" applyAlignment="1">
      <alignment horizontal="right"/>
    </xf>
    <xf numFmtId="0" fontId="14" fillId="15" borderId="1" xfId="0" applyFont="1" applyFill="1" applyBorder="1" applyAlignment="1">
      <alignment horizontal="left" vertical="center" wrapText="1"/>
    </xf>
    <xf numFmtId="0" fontId="21" fillId="15" borderId="1" xfId="0" quotePrefix="1" applyFont="1" applyFill="1" applyBorder="1" applyAlignment="1">
      <alignment horizontal="left" vertical="center" wrapText="1"/>
    </xf>
    <xf numFmtId="0" fontId="21" fillId="15" borderId="1" xfId="0" applyFont="1" applyFill="1" applyBorder="1" applyAlignment="1">
      <alignment horizontal="left" vertical="center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16" fillId="15" borderId="4" xfId="0" applyFont="1" applyFill="1" applyBorder="1" applyAlignment="1">
      <alignment horizontal="left" vertical="center" wrapText="1"/>
    </xf>
    <xf numFmtId="0" fontId="16" fillId="15" borderId="6" xfId="0" applyFont="1" applyFill="1" applyBorder="1" applyAlignment="1">
      <alignment horizontal="left" vertical="center" wrapText="1"/>
    </xf>
    <xf numFmtId="0" fontId="17" fillId="15" borderId="5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164" fontId="13" fillId="5" borderId="1" xfId="0" applyNumberFormat="1" applyFont="1" applyFill="1" applyBorder="1" applyAlignment="1">
      <alignment horizontal="left" vertical="center"/>
    </xf>
    <xf numFmtId="4" fontId="13" fillId="5" borderId="1" xfId="0" applyNumberFormat="1" applyFont="1" applyFill="1" applyBorder="1" applyAlignment="1">
      <alignment horizontal="right" vertical="center"/>
    </xf>
    <xf numFmtId="0" fontId="16" fillId="14" borderId="5" xfId="0" applyFont="1" applyFill="1" applyBorder="1" applyAlignment="1">
      <alignment horizontal="left" vertical="center" wrapText="1"/>
    </xf>
    <xf numFmtId="0" fontId="13" fillId="14" borderId="5" xfId="0" applyFont="1" applyFill="1" applyBorder="1" applyAlignment="1">
      <alignment horizontal="left" vertical="center" wrapText="1"/>
    </xf>
    <xf numFmtId="0" fontId="18" fillId="15" borderId="4" xfId="0" applyFont="1" applyFill="1" applyBorder="1" applyAlignment="1">
      <alignment horizontal="left" vertical="center" wrapText="1"/>
    </xf>
    <xf numFmtId="0" fontId="19" fillId="15" borderId="6" xfId="0" applyFont="1" applyFill="1" applyBorder="1" applyAlignment="1">
      <alignment horizontal="left" vertical="center" wrapText="1"/>
    </xf>
    <xf numFmtId="0" fontId="18" fillId="15" borderId="5" xfId="0" applyFont="1" applyFill="1" applyBorder="1" applyAlignment="1">
      <alignment horizontal="left" vertical="center" wrapText="1"/>
    </xf>
    <xf numFmtId="0" fontId="16" fillId="15" borderId="5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/>
    <xf numFmtId="164" fontId="14" fillId="15" borderId="1" xfId="0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/>
    <xf numFmtId="164" fontId="2" fillId="17" borderId="1" xfId="0" applyNumberFormat="1" applyFont="1" applyFill="1" applyBorder="1"/>
    <xf numFmtId="164" fontId="2" fillId="2" borderId="1" xfId="0" applyNumberFormat="1" applyFont="1" applyFill="1" applyBorder="1"/>
    <xf numFmtId="164" fontId="5" fillId="7" borderId="1" xfId="2" applyNumberFormat="1" applyFont="1" applyFill="1" applyBorder="1" applyAlignment="1">
      <alignment horizontal="right" vertical="center" wrapText="1" readingOrder="1"/>
    </xf>
    <xf numFmtId="164" fontId="6" fillId="8" borderId="1" xfId="2" applyNumberFormat="1" applyFont="1" applyFill="1" applyBorder="1" applyAlignment="1">
      <alignment horizontal="right" vertical="center" wrapText="1" readingOrder="1"/>
    </xf>
    <xf numFmtId="164" fontId="6" fillId="9" borderId="1" xfId="2" applyNumberFormat="1" applyFont="1" applyFill="1" applyBorder="1" applyAlignment="1">
      <alignment horizontal="right" vertical="center" wrapText="1" readingOrder="1"/>
    </xf>
    <xf numFmtId="164" fontId="6" fillId="10" borderId="1" xfId="2" applyNumberFormat="1" applyFont="1" applyFill="1" applyBorder="1" applyAlignment="1">
      <alignment horizontal="right" vertical="center" wrapText="1" readingOrder="1"/>
    </xf>
    <xf numFmtId="164" fontId="7" fillId="11" borderId="1" xfId="2" applyNumberFormat="1" applyFont="1" applyFill="1" applyBorder="1" applyAlignment="1">
      <alignment horizontal="right" vertical="center" wrapText="1" readingOrder="1"/>
    </xf>
    <xf numFmtId="164" fontId="7" fillId="0" borderId="1" xfId="2" applyNumberFormat="1" applyFont="1" applyBorder="1" applyAlignment="1">
      <alignment horizontal="right" vertical="center" wrapText="1" readingOrder="1"/>
    </xf>
    <xf numFmtId="164" fontId="8" fillId="0" borderId="1" xfId="2" applyNumberFormat="1" applyFont="1" applyBorder="1" applyAlignment="1">
      <alignment horizontal="right" vertical="center" wrapText="1" readingOrder="1"/>
    </xf>
    <xf numFmtId="164" fontId="7" fillId="12" borderId="1" xfId="2" applyNumberFormat="1" applyFont="1" applyFill="1" applyBorder="1"/>
    <xf numFmtId="164" fontId="7" fillId="12" borderId="1" xfId="2" applyNumberFormat="1" applyFont="1" applyFill="1" applyBorder="1" applyAlignment="1">
      <alignment horizontal="right" vertical="center" wrapText="1" readingOrder="1"/>
    </xf>
    <xf numFmtId="164" fontId="10" fillId="0" borderId="1" xfId="0" applyNumberFormat="1" applyFont="1" applyBorder="1"/>
    <xf numFmtId="164" fontId="12" fillId="12" borderId="1" xfId="0" applyNumberFormat="1" applyFont="1" applyFill="1" applyBorder="1"/>
    <xf numFmtId="164" fontId="0" fillId="18" borderId="1" xfId="0" applyNumberFormat="1" applyFill="1" applyBorder="1"/>
    <xf numFmtId="164" fontId="0" fillId="17" borderId="1" xfId="0" applyNumberFormat="1" applyFill="1" applyBorder="1"/>
    <xf numFmtId="164" fontId="23" fillId="17" borderId="1" xfId="0" applyNumberFormat="1" applyFont="1" applyFill="1" applyBorder="1"/>
    <xf numFmtId="0" fontId="13" fillId="15" borderId="4" xfId="0" applyFont="1" applyFill="1" applyBorder="1" applyAlignment="1">
      <alignment horizontal="left" vertical="center" wrapText="1"/>
    </xf>
    <xf numFmtId="0" fontId="13" fillId="15" borderId="6" xfId="0" applyFont="1" applyFill="1" applyBorder="1" applyAlignment="1">
      <alignment horizontal="left" vertical="center" wrapText="1"/>
    </xf>
    <xf numFmtId="0" fontId="13" fillId="15" borderId="5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14" borderId="4" xfId="0" applyFont="1" applyFill="1" applyBorder="1" applyAlignment="1">
      <alignment horizontal="left" vertical="center" wrapText="1"/>
    </xf>
    <xf numFmtId="0" fontId="13" fillId="14" borderId="6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14" borderId="5" xfId="0" applyFont="1" applyFill="1" applyBorder="1" applyAlignment="1">
      <alignment horizontal="left" vertical="center" wrapText="1"/>
    </xf>
    <xf numFmtId="0" fontId="16" fillId="15" borderId="4" xfId="0" applyFont="1" applyFill="1" applyBorder="1" applyAlignment="1">
      <alignment horizontal="left" vertical="center" wrapText="1"/>
    </xf>
    <xf numFmtId="0" fontId="16" fillId="15" borderId="6" xfId="0" applyFont="1" applyFill="1" applyBorder="1" applyAlignment="1">
      <alignment horizontal="left" vertical="center" wrapText="1"/>
    </xf>
    <xf numFmtId="0" fontId="16" fillId="15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13" fillId="14" borderId="4" xfId="0" applyFont="1" applyFill="1" applyBorder="1" applyAlignment="1">
      <alignment horizontal="left" vertical="center"/>
    </xf>
    <xf numFmtId="0" fontId="13" fillId="14" borderId="6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left" vertical="center" wrapText="1"/>
    </xf>
    <xf numFmtId="0" fontId="15" fillId="14" borderId="6" xfId="0" applyFont="1" applyFill="1" applyBorder="1" applyAlignment="1">
      <alignment horizontal="left" vertical="center" wrapText="1"/>
    </xf>
    <xf numFmtId="0" fontId="15" fillId="14" borderId="5" xfId="0" applyFont="1" applyFill="1" applyBorder="1" applyAlignment="1">
      <alignment horizontal="left" vertical="center" wrapText="1"/>
    </xf>
  </cellXfs>
  <cellStyles count="3">
    <cellStyle name="Normal" xfId="2" xr:uid="{04A52A7D-3769-4BB2-88E6-9A9474E5B64E}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20</xdr:row>
      <xdr:rowOff>38100</xdr:rowOff>
    </xdr:from>
    <xdr:to>
      <xdr:col>0</xdr:col>
      <xdr:colOff>914399</xdr:colOff>
      <xdr:row>24</xdr:row>
      <xdr:rowOff>13378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188B913-5BE8-411D-A37E-B57858BF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657725"/>
          <a:ext cx="904874" cy="73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D29" sqref="D29"/>
    </sheetView>
  </sheetViews>
  <sheetFormatPr defaultRowHeight="15" x14ac:dyDescent="0.25"/>
  <cols>
    <col min="1" max="1" width="48.85546875" style="23" customWidth="1"/>
    <col min="2" max="6" width="15.140625" style="23" customWidth="1"/>
    <col min="7" max="16384" width="9.140625" style="23"/>
  </cols>
  <sheetData>
    <row r="1" spans="1:6" ht="18.75" x14ac:dyDescent="0.3">
      <c r="A1" s="7" t="s">
        <v>185</v>
      </c>
      <c r="B1" s="7"/>
      <c r="C1" s="8"/>
      <c r="D1" s="9"/>
      <c r="E1" s="10"/>
      <c r="F1" s="11"/>
    </row>
    <row r="2" spans="1:6" x14ac:dyDescent="0.25">
      <c r="A2" s="12" t="s">
        <v>4</v>
      </c>
      <c r="B2" s="13"/>
      <c r="C2" s="13"/>
      <c r="D2" s="13"/>
      <c r="E2" s="13"/>
      <c r="F2" s="14"/>
    </row>
    <row r="3" spans="1:6" ht="45" x14ac:dyDescent="0.25">
      <c r="A3" s="15" t="s">
        <v>5</v>
      </c>
      <c r="B3" s="16" t="s">
        <v>6</v>
      </c>
      <c r="C3" s="16" t="s">
        <v>191</v>
      </c>
      <c r="D3" s="16" t="s">
        <v>192</v>
      </c>
      <c r="E3" s="16" t="s">
        <v>7</v>
      </c>
      <c r="F3" s="16" t="s">
        <v>7</v>
      </c>
    </row>
    <row r="4" spans="1:6" x14ac:dyDescent="0.25">
      <c r="A4" s="17">
        <v>1</v>
      </c>
      <c r="B4" s="18">
        <v>2</v>
      </c>
      <c r="C4" s="18">
        <v>3</v>
      </c>
      <c r="D4" s="18">
        <v>4</v>
      </c>
      <c r="E4" s="18" t="s">
        <v>8</v>
      </c>
      <c r="F4" s="18" t="s">
        <v>9</v>
      </c>
    </row>
    <row r="5" spans="1:6" x14ac:dyDescent="0.25">
      <c r="A5" s="1" t="s">
        <v>10</v>
      </c>
      <c r="B5" s="142">
        <v>753716.3</v>
      </c>
      <c r="C5" s="142">
        <v>1494092</v>
      </c>
      <c r="D5" s="142">
        <v>768976.1</v>
      </c>
      <c r="E5" s="2">
        <f>D5/B5*100</f>
        <v>102.0246079327195</v>
      </c>
      <c r="F5" s="2">
        <f>D5/C5*100</f>
        <v>51.46778779352276</v>
      </c>
    </row>
    <row r="6" spans="1:6" x14ac:dyDescent="0.25">
      <c r="A6" s="6" t="s">
        <v>11</v>
      </c>
      <c r="B6" s="104">
        <v>753716.3</v>
      </c>
      <c r="C6" s="104">
        <v>1494092</v>
      </c>
      <c r="D6" s="104">
        <v>768976.1</v>
      </c>
      <c r="E6" s="5">
        <v>0</v>
      </c>
      <c r="F6" s="5">
        <f>D6/C6*100</f>
        <v>51.46778779352276</v>
      </c>
    </row>
    <row r="7" spans="1:6" x14ac:dyDescent="0.25">
      <c r="A7" s="6" t="s">
        <v>12</v>
      </c>
      <c r="B7" s="104">
        <v>0</v>
      </c>
      <c r="C7" s="104">
        <v>0</v>
      </c>
      <c r="D7" s="104">
        <v>0</v>
      </c>
      <c r="E7" s="5">
        <v>0</v>
      </c>
      <c r="F7" s="5"/>
    </row>
    <row r="8" spans="1:6" x14ac:dyDescent="0.25">
      <c r="A8" s="1" t="s">
        <v>13</v>
      </c>
      <c r="B8" s="142">
        <f>B9+B10</f>
        <v>750621.03</v>
      </c>
      <c r="C8" s="142">
        <v>1494092</v>
      </c>
      <c r="D8" s="142">
        <v>882715.78</v>
      </c>
      <c r="E8" s="2">
        <f>D8/B8*100</f>
        <v>117.59806143454308</v>
      </c>
      <c r="F8" s="2">
        <f>D8/C8*100</f>
        <v>59.080416734712458</v>
      </c>
    </row>
    <row r="9" spans="1:6" x14ac:dyDescent="0.25">
      <c r="A9" s="6" t="s">
        <v>14</v>
      </c>
      <c r="B9" s="104">
        <v>748345.74</v>
      </c>
      <c r="C9" s="104">
        <v>1492992</v>
      </c>
      <c r="D9" s="104">
        <v>881215.78</v>
      </c>
      <c r="E9" s="5">
        <f>D9/B9*100</f>
        <v>117.75516755129789</v>
      </c>
      <c r="F9" s="5">
        <f>D9/C9*100</f>
        <v>59.023476348165296</v>
      </c>
    </row>
    <row r="10" spans="1:6" x14ac:dyDescent="0.25">
      <c r="A10" s="6" t="s">
        <v>15</v>
      </c>
      <c r="B10" s="104">
        <v>2275.29</v>
      </c>
      <c r="C10" s="104">
        <v>1100</v>
      </c>
      <c r="D10" s="104">
        <v>1500</v>
      </c>
      <c r="E10" s="5">
        <v>0</v>
      </c>
      <c r="F10" s="5">
        <f>D10/C10*100</f>
        <v>136.36363636363635</v>
      </c>
    </row>
    <row r="11" spans="1:6" x14ac:dyDescent="0.25">
      <c r="A11" s="1" t="s">
        <v>16</v>
      </c>
      <c r="B11" s="142">
        <f>B5-B8</f>
        <v>3095.2700000000186</v>
      </c>
      <c r="C11" s="142">
        <v>0</v>
      </c>
      <c r="D11" s="141">
        <f>D5-D8</f>
        <v>-113739.68000000005</v>
      </c>
      <c r="E11" s="2">
        <v>0</v>
      </c>
      <c r="F11" s="2">
        <v>0</v>
      </c>
    </row>
    <row r="12" spans="1:6" x14ac:dyDescent="0.25">
      <c r="A12" s="19" t="s">
        <v>17</v>
      </c>
      <c r="B12" s="20"/>
      <c r="C12" s="20"/>
      <c r="D12" s="20"/>
      <c r="E12" s="20"/>
      <c r="F12" s="20"/>
    </row>
    <row r="13" spans="1:6" ht="45" x14ac:dyDescent="0.25">
      <c r="A13" s="21" t="s">
        <v>5</v>
      </c>
      <c r="B13" s="16" t="s">
        <v>6</v>
      </c>
      <c r="C13" s="16" t="s">
        <v>191</v>
      </c>
      <c r="D13" s="16" t="s">
        <v>192</v>
      </c>
      <c r="E13" s="22" t="s">
        <v>7</v>
      </c>
      <c r="F13" s="22" t="s">
        <v>7</v>
      </c>
    </row>
    <row r="14" spans="1:6" x14ac:dyDescent="0.25">
      <c r="A14" s="6" t="s">
        <v>18</v>
      </c>
      <c r="B14" s="104">
        <v>0</v>
      </c>
      <c r="C14" s="104">
        <v>0</v>
      </c>
      <c r="D14" s="104">
        <v>0</v>
      </c>
      <c r="E14" s="6">
        <v>0</v>
      </c>
      <c r="F14" s="6">
        <v>0</v>
      </c>
    </row>
    <row r="15" spans="1:6" x14ac:dyDescent="0.25">
      <c r="A15" s="6" t="s">
        <v>19</v>
      </c>
      <c r="B15" s="104">
        <v>0</v>
      </c>
      <c r="C15" s="104">
        <v>0</v>
      </c>
      <c r="D15" s="104">
        <v>0</v>
      </c>
      <c r="E15" s="6">
        <v>0</v>
      </c>
      <c r="F15" s="6">
        <v>0</v>
      </c>
    </row>
    <row r="16" spans="1:6" x14ac:dyDescent="0.25">
      <c r="A16" s="6" t="s">
        <v>20</v>
      </c>
      <c r="B16" s="104">
        <v>0</v>
      </c>
      <c r="C16" s="104">
        <v>0</v>
      </c>
      <c r="D16" s="104">
        <v>0</v>
      </c>
      <c r="E16" s="6">
        <v>0</v>
      </c>
      <c r="F16" s="6">
        <v>0</v>
      </c>
    </row>
    <row r="17" spans="1:6" x14ac:dyDescent="0.25">
      <c r="A17" s="1" t="s">
        <v>0</v>
      </c>
      <c r="B17" s="142">
        <v>3095.27</v>
      </c>
      <c r="C17" s="142">
        <v>0</v>
      </c>
      <c r="D17" s="141">
        <f>D11-D14</f>
        <v>-113739.68000000005</v>
      </c>
      <c r="E17" s="3">
        <v>0</v>
      </c>
      <c r="F17" s="3">
        <v>0</v>
      </c>
    </row>
    <row r="18" spans="1:6" x14ac:dyDescent="0.25">
      <c r="A18" s="4" t="s">
        <v>1</v>
      </c>
      <c r="B18" s="138">
        <v>3095.27</v>
      </c>
      <c r="C18" s="104">
        <v>0</v>
      </c>
      <c r="D18" s="138">
        <v>-113739.68</v>
      </c>
      <c r="E18" s="6"/>
      <c r="F18" s="6"/>
    </row>
    <row r="19" spans="1:6" x14ac:dyDescent="0.25">
      <c r="A19" s="4" t="s">
        <v>2</v>
      </c>
      <c r="B19" s="138">
        <v>6120.41</v>
      </c>
      <c r="C19" s="138">
        <v>0</v>
      </c>
      <c r="D19" s="138">
        <v>10873.93</v>
      </c>
      <c r="E19" s="6"/>
      <c r="F19" s="6"/>
    </row>
    <row r="20" spans="1:6" x14ac:dyDescent="0.25">
      <c r="A20" s="4" t="s">
        <v>3</v>
      </c>
      <c r="B20" s="138">
        <f>B18+B19</f>
        <v>9215.68</v>
      </c>
      <c r="C20" s="138">
        <v>0</v>
      </c>
      <c r="D20" s="141">
        <f>D18+D19</f>
        <v>-102865.75</v>
      </c>
      <c r="E20" s="6"/>
      <c r="F20" s="6"/>
    </row>
    <row r="21" spans="1:6" x14ac:dyDescent="0.25">
      <c r="A21" s="24"/>
    </row>
    <row r="22" spans="1:6" x14ac:dyDescent="0.25">
      <c r="A22"/>
      <c r="B22"/>
      <c r="C22"/>
      <c r="D22"/>
      <c r="E22"/>
      <c r="F22"/>
    </row>
    <row r="23" spans="1:6" x14ac:dyDescent="0.25">
      <c r="A23"/>
      <c r="B23"/>
      <c r="C23"/>
      <c r="D23"/>
      <c r="E23"/>
      <c r="F23"/>
    </row>
    <row r="24" spans="1:6" x14ac:dyDescent="0.25">
      <c r="A24"/>
      <c r="B24"/>
      <c r="C24"/>
      <c r="D24"/>
      <c r="E24"/>
      <c r="F24"/>
    </row>
    <row r="25" spans="1:6" x14ac:dyDescent="0.25">
      <c r="A25" t="s">
        <v>198</v>
      </c>
      <c r="B25"/>
      <c r="C25"/>
      <c r="D25"/>
      <c r="E25"/>
      <c r="F25"/>
    </row>
    <row r="26" spans="1:6" x14ac:dyDescent="0.25">
      <c r="A26" t="s">
        <v>199</v>
      </c>
      <c r="B26"/>
      <c r="C26"/>
      <c r="D26"/>
      <c r="E26"/>
      <c r="F26"/>
    </row>
    <row r="27" spans="1:6" x14ac:dyDescent="0.25">
      <c r="A27" t="s">
        <v>200</v>
      </c>
      <c r="B27"/>
      <c r="C27"/>
      <c r="D27"/>
      <c r="E27"/>
      <c r="F27"/>
    </row>
    <row r="28" spans="1:6" x14ac:dyDescent="0.25">
      <c r="A28" t="s">
        <v>201</v>
      </c>
      <c r="B28"/>
      <c r="C28"/>
      <c r="D28"/>
      <c r="E28"/>
      <c r="F28"/>
    </row>
    <row r="29" spans="1:6" x14ac:dyDescent="0.25">
      <c r="A29" t="s">
        <v>202</v>
      </c>
      <c r="B29"/>
      <c r="C29"/>
      <c r="D29"/>
      <c r="E29"/>
      <c r="F29"/>
    </row>
    <row r="30" spans="1:6" x14ac:dyDescent="0.25">
      <c r="A30" t="s">
        <v>203</v>
      </c>
      <c r="B30"/>
      <c r="C30"/>
      <c r="D30"/>
      <c r="E30"/>
      <c r="F30"/>
    </row>
    <row r="31" spans="1:6" x14ac:dyDescent="0.25">
      <c r="A31"/>
      <c r="B31"/>
      <c r="C31"/>
      <c r="D31"/>
      <c r="E31"/>
      <c r="F31"/>
    </row>
    <row r="32" spans="1:6" x14ac:dyDescent="0.25">
      <c r="A32" t="s">
        <v>205</v>
      </c>
      <c r="B32"/>
      <c r="C32"/>
      <c r="D32"/>
      <c r="E32"/>
      <c r="F32"/>
    </row>
    <row r="33" spans="1:6" x14ac:dyDescent="0.25">
      <c r="A33" t="s">
        <v>206</v>
      </c>
      <c r="B33"/>
      <c r="C33"/>
      <c r="D33"/>
      <c r="E33"/>
      <c r="F33"/>
    </row>
    <row r="34" spans="1:6" x14ac:dyDescent="0.25">
      <c r="A34" t="s">
        <v>204</v>
      </c>
      <c r="B34"/>
      <c r="C34"/>
      <c r="D34"/>
      <c r="E34"/>
      <c r="F34"/>
    </row>
    <row r="35" spans="1:6" x14ac:dyDescent="0.25">
      <c r="A35"/>
      <c r="B35"/>
      <c r="C35"/>
      <c r="D35"/>
      <c r="E35"/>
      <c r="F35"/>
    </row>
  </sheetData>
  <pageMargins left="0.7" right="0.7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9D9-9684-4EA1-9D4D-3CAE82885BCA}">
  <dimension ref="A1:I35"/>
  <sheetViews>
    <sheetView topLeftCell="A15" zoomScaleNormal="100" workbookViewId="0">
      <selection activeCell="J23" sqref="J23"/>
    </sheetView>
  </sheetViews>
  <sheetFormatPr defaultRowHeight="15" x14ac:dyDescent="0.25"/>
  <cols>
    <col min="1" max="1" width="10.28515625" customWidth="1"/>
    <col min="2" max="2" width="9.140625" customWidth="1"/>
    <col min="3" max="3" width="30" customWidth="1"/>
    <col min="4" max="8" width="15.7109375" customWidth="1"/>
  </cols>
  <sheetData>
    <row r="1" spans="1:9" ht="18.75" x14ac:dyDescent="0.3">
      <c r="A1" s="25" t="s">
        <v>186</v>
      </c>
      <c r="B1" s="25"/>
      <c r="C1" s="25"/>
      <c r="D1" s="26"/>
      <c r="E1" s="26"/>
      <c r="F1" s="26"/>
      <c r="G1" s="26"/>
      <c r="H1" s="26"/>
      <c r="I1" s="68"/>
    </row>
    <row r="2" spans="1:9" ht="45" x14ac:dyDescent="0.25">
      <c r="A2" s="27"/>
      <c r="B2" s="27"/>
      <c r="C2" s="27"/>
      <c r="D2" s="28" t="s">
        <v>6</v>
      </c>
      <c r="E2" s="29" t="s">
        <v>191</v>
      </c>
      <c r="F2" s="29" t="s">
        <v>192</v>
      </c>
      <c r="G2" s="29" t="s">
        <v>21</v>
      </c>
      <c r="H2" s="29" t="s">
        <v>22</v>
      </c>
    </row>
    <row r="3" spans="1:9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</row>
    <row r="4" spans="1:9" ht="22.5" x14ac:dyDescent="0.25">
      <c r="A4" s="31" t="s">
        <v>23</v>
      </c>
      <c r="B4" s="31" t="s">
        <v>24</v>
      </c>
      <c r="C4" s="32" t="s">
        <v>25</v>
      </c>
      <c r="D4" s="143">
        <v>753716.3</v>
      </c>
      <c r="E4" s="143">
        <v>1494092</v>
      </c>
      <c r="F4" s="143">
        <v>768976.1</v>
      </c>
      <c r="G4" s="33">
        <f>F4/D4*100</f>
        <v>102.0246079327195</v>
      </c>
      <c r="H4" s="33">
        <f>F4/E4*100</f>
        <v>51.46778779352276</v>
      </c>
    </row>
    <row r="5" spans="1:9" x14ac:dyDescent="0.25">
      <c r="A5" s="34" t="s">
        <v>26</v>
      </c>
      <c r="B5" s="34" t="s">
        <v>27</v>
      </c>
      <c r="C5" s="35" t="s">
        <v>28</v>
      </c>
      <c r="D5" s="144">
        <v>753716.3</v>
      </c>
      <c r="E5" s="143">
        <v>1494092</v>
      </c>
      <c r="F5" s="144">
        <v>768976.1</v>
      </c>
      <c r="G5" s="36">
        <f t="shared" ref="G5:G33" si="0">F5/D5*100</f>
        <v>102.0246079327195</v>
      </c>
      <c r="H5" s="36">
        <f t="shared" ref="H5:H33" si="1">F5/E5*100</f>
        <v>51.46778779352276</v>
      </c>
    </row>
    <row r="6" spans="1:9" ht="22.5" x14ac:dyDescent="0.25">
      <c r="A6" s="37" t="s">
        <v>29</v>
      </c>
      <c r="B6" s="37" t="s">
        <v>30</v>
      </c>
      <c r="C6" s="38" t="s">
        <v>31</v>
      </c>
      <c r="D6" s="145">
        <v>753716.3</v>
      </c>
      <c r="E6" s="143">
        <v>1494092</v>
      </c>
      <c r="F6" s="145">
        <v>768976.1</v>
      </c>
      <c r="G6" s="39">
        <f t="shared" si="0"/>
        <v>102.0246079327195</v>
      </c>
      <c r="H6" s="39">
        <f t="shared" si="1"/>
        <v>51.46778779352276</v>
      </c>
    </row>
    <row r="7" spans="1:9" ht="22.5" x14ac:dyDescent="0.25">
      <c r="A7" s="40" t="s">
        <v>32</v>
      </c>
      <c r="B7" s="40" t="s">
        <v>33</v>
      </c>
      <c r="C7" s="41" t="s">
        <v>25</v>
      </c>
      <c r="D7" s="146">
        <f>D8+D15+D18+D24+D28+D31+D35</f>
        <v>753716.3</v>
      </c>
      <c r="E7" s="143">
        <v>1494092</v>
      </c>
      <c r="F7" s="146">
        <f>F8+F15+F18+F24+F28+F31+F35</f>
        <v>768976.10000000009</v>
      </c>
      <c r="G7" s="42">
        <f t="shared" si="0"/>
        <v>102.02460793271952</v>
      </c>
      <c r="H7" s="42">
        <f t="shared" si="1"/>
        <v>51.46778779352276</v>
      </c>
    </row>
    <row r="8" spans="1:9" x14ac:dyDescent="0.25">
      <c r="A8" s="43" t="s">
        <v>34</v>
      </c>
      <c r="B8" s="43" t="s">
        <v>35</v>
      </c>
      <c r="C8" s="44" t="s">
        <v>36</v>
      </c>
      <c r="D8" s="147">
        <v>8115.08</v>
      </c>
      <c r="E8" s="147">
        <v>22000</v>
      </c>
      <c r="F8" s="147">
        <v>9734.7099999999991</v>
      </c>
      <c r="G8" s="45">
        <f t="shared" si="0"/>
        <v>119.95827521108848</v>
      </c>
      <c r="H8" s="45">
        <f t="shared" si="1"/>
        <v>44.248681818181815</v>
      </c>
    </row>
    <row r="9" spans="1:9" x14ac:dyDescent="0.25">
      <c r="A9" s="46" t="s">
        <v>37</v>
      </c>
      <c r="B9" s="46" t="s">
        <v>38</v>
      </c>
      <c r="C9" s="47" t="s">
        <v>39</v>
      </c>
      <c r="D9" s="148">
        <v>0</v>
      </c>
      <c r="E9" s="148">
        <v>0</v>
      </c>
      <c r="F9" s="148">
        <v>0</v>
      </c>
      <c r="G9" s="48">
        <v>0</v>
      </c>
      <c r="H9" s="48">
        <v>0</v>
      </c>
    </row>
    <row r="10" spans="1:9" x14ac:dyDescent="0.25">
      <c r="A10" s="49"/>
      <c r="B10" s="49" t="s">
        <v>40</v>
      </c>
      <c r="C10" s="50" t="s">
        <v>41</v>
      </c>
      <c r="D10" s="149">
        <v>0</v>
      </c>
      <c r="E10" s="149">
        <v>0</v>
      </c>
      <c r="F10" s="149">
        <v>0</v>
      </c>
      <c r="G10" s="51">
        <v>0</v>
      </c>
      <c r="H10" s="51">
        <v>0</v>
      </c>
    </row>
    <row r="11" spans="1:9" ht="22.5" x14ac:dyDescent="0.25">
      <c r="A11" s="46" t="s">
        <v>37</v>
      </c>
      <c r="B11" s="46" t="s">
        <v>42</v>
      </c>
      <c r="C11" s="47" t="s">
        <v>43</v>
      </c>
      <c r="D11" s="148">
        <v>8115.08</v>
      </c>
      <c r="E11" s="148">
        <v>22000</v>
      </c>
      <c r="F11" s="148">
        <v>9734.7099999999991</v>
      </c>
      <c r="G11" s="48">
        <f t="shared" si="0"/>
        <v>119.95827521108848</v>
      </c>
      <c r="H11" s="48">
        <f t="shared" si="1"/>
        <v>44.248681818181815</v>
      </c>
    </row>
    <row r="12" spans="1:9" x14ac:dyDescent="0.25">
      <c r="A12" s="49"/>
      <c r="B12" s="49" t="s">
        <v>44</v>
      </c>
      <c r="C12" s="50" t="s">
        <v>45</v>
      </c>
      <c r="D12" s="149">
        <v>8115.08</v>
      </c>
      <c r="E12" s="149">
        <v>22000</v>
      </c>
      <c r="F12" s="149">
        <v>9734.7099999999991</v>
      </c>
      <c r="G12" s="51">
        <f t="shared" si="0"/>
        <v>119.95827521108848</v>
      </c>
      <c r="H12" s="51">
        <f t="shared" si="1"/>
        <v>44.248681818181815</v>
      </c>
    </row>
    <row r="13" spans="1:9" x14ac:dyDescent="0.25">
      <c r="A13" s="46" t="s">
        <v>37</v>
      </c>
      <c r="B13" s="46" t="s">
        <v>46</v>
      </c>
      <c r="C13" s="47" t="s">
        <v>47</v>
      </c>
      <c r="D13" s="148">
        <v>0</v>
      </c>
      <c r="E13" s="148">
        <v>0</v>
      </c>
      <c r="F13" s="148">
        <v>0</v>
      </c>
      <c r="G13" s="48">
        <v>0</v>
      </c>
      <c r="H13" s="48">
        <v>0</v>
      </c>
    </row>
    <row r="14" spans="1:9" x14ac:dyDescent="0.25">
      <c r="A14" s="49"/>
      <c r="B14" s="49" t="s">
        <v>48</v>
      </c>
      <c r="C14" s="50" t="s">
        <v>47</v>
      </c>
      <c r="D14" s="149">
        <v>0</v>
      </c>
      <c r="E14" s="149">
        <v>0</v>
      </c>
      <c r="F14" s="149">
        <v>0</v>
      </c>
      <c r="G14" s="51">
        <v>0</v>
      </c>
      <c r="H14" s="51">
        <v>0</v>
      </c>
    </row>
    <row r="15" spans="1:9" x14ac:dyDescent="0.25">
      <c r="A15" s="43" t="s">
        <v>34</v>
      </c>
      <c r="B15" s="43" t="s">
        <v>49</v>
      </c>
      <c r="C15" s="44" t="s">
        <v>50</v>
      </c>
      <c r="D15" s="147">
        <v>26.56</v>
      </c>
      <c r="E15" s="147">
        <v>100</v>
      </c>
      <c r="F15" s="147">
        <v>132.71</v>
      </c>
      <c r="G15" s="45">
        <f t="shared" si="0"/>
        <v>499.66114457831327</v>
      </c>
      <c r="H15" s="45">
        <f t="shared" si="1"/>
        <v>132.71</v>
      </c>
    </row>
    <row r="16" spans="1:9" x14ac:dyDescent="0.25">
      <c r="A16" s="46" t="s">
        <v>37</v>
      </c>
      <c r="B16" s="46" t="s">
        <v>51</v>
      </c>
      <c r="C16" s="47" t="s">
        <v>52</v>
      </c>
      <c r="D16" s="148">
        <v>26.56</v>
      </c>
      <c r="E16" s="148">
        <v>100</v>
      </c>
      <c r="F16" s="148">
        <v>132.71</v>
      </c>
      <c r="G16" s="48">
        <f t="shared" si="0"/>
        <v>499.66114457831327</v>
      </c>
      <c r="H16" s="48">
        <f t="shared" si="1"/>
        <v>132.71</v>
      </c>
    </row>
    <row r="17" spans="1:8" x14ac:dyDescent="0.25">
      <c r="A17" s="49"/>
      <c r="B17" s="49" t="s">
        <v>53</v>
      </c>
      <c r="C17" s="50" t="s">
        <v>54</v>
      </c>
      <c r="D17" s="149">
        <v>26.56</v>
      </c>
      <c r="E17" s="149">
        <v>100</v>
      </c>
      <c r="F17" s="149">
        <v>132.71</v>
      </c>
      <c r="G17" s="51">
        <f t="shared" si="0"/>
        <v>499.66114457831327</v>
      </c>
      <c r="H17" s="51">
        <f t="shared" si="1"/>
        <v>132.71</v>
      </c>
    </row>
    <row r="18" spans="1:8" x14ac:dyDescent="0.25">
      <c r="A18" s="43" t="s">
        <v>34</v>
      </c>
      <c r="B18" s="43" t="s">
        <v>55</v>
      </c>
      <c r="C18" s="44" t="s">
        <v>56</v>
      </c>
      <c r="D18" s="147">
        <f>D19+D22</f>
        <v>653544.52</v>
      </c>
      <c r="E18" s="147">
        <v>1380000</v>
      </c>
      <c r="F18" s="147">
        <f>F19+F22</f>
        <v>697602.47</v>
      </c>
      <c r="G18" s="45">
        <f t="shared" si="0"/>
        <v>106.74138465731453</v>
      </c>
      <c r="H18" s="45">
        <f t="shared" si="1"/>
        <v>50.550903623188404</v>
      </c>
    </row>
    <row r="19" spans="1:8" ht="22.5" x14ac:dyDescent="0.25">
      <c r="A19" s="46" t="s">
        <v>37</v>
      </c>
      <c r="B19" s="46" t="s">
        <v>57</v>
      </c>
      <c r="C19" s="47" t="s">
        <v>58</v>
      </c>
      <c r="D19" s="148">
        <v>647283.12</v>
      </c>
      <c r="E19" s="149">
        <v>1380000</v>
      </c>
      <c r="F19" s="148">
        <v>697602.47</v>
      </c>
      <c r="G19" s="48">
        <f t="shared" si="0"/>
        <v>107.77393206237171</v>
      </c>
      <c r="H19" s="48">
        <f t="shared" si="1"/>
        <v>50.550903623188404</v>
      </c>
    </row>
    <row r="20" spans="1:8" ht="22.5" x14ac:dyDescent="0.25">
      <c r="A20" s="49"/>
      <c r="B20" s="49" t="s">
        <v>59</v>
      </c>
      <c r="C20" s="50" t="s">
        <v>60</v>
      </c>
      <c r="D20" s="149">
        <v>647283.12</v>
      </c>
      <c r="E20" s="149">
        <v>1380000</v>
      </c>
      <c r="F20" s="149">
        <v>697602.47</v>
      </c>
      <c r="G20" s="51">
        <f t="shared" si="0"/>
        <v>107.77393206237171</v>
      </c>
      <c r="H20" s="51">
        <f t="shared" si="1"/>
        <v>50.550903623188404</v>
      </c>
    </row>
    <row r="21" spans="1:8" ht="33.75" x14ac:dyDescent="0.25">
      <c r="A21" s="49"/>
      <c r="B21" s="49">
        <v>6362</v>
      </c>
      <c r="C21" s="50" t="s">
        <v>61</v>
      </c>
      <c r="D21" s="149">
        <v>0</v>
      </c>
      <c r="E21" s="149">
        <v>0</v>
      </c>
      <c r="F21" s="149">
        <v>0</v>
      </c>
      <c r="G21" s="51">
        <v>0</v>
      </c>
      <c r="H21" s="51">
        <v>0</v>
      </c>
    </row>
    <row r="22" spans="1:8" ht="22.5" x14ac:dyDescent="0.25">
      <c r="A22" s="46" t="s">
        <v>37</v>
      </c>
      <c r="B22" s="46" t="s">
        <v>62</v>
      </c>
      <c r="C22" s="47" t="s">
        <v>63</v>
      </c>
      <c r="D22" s="148">
        <v>6261.4</v>
      </c>
      <c r="E22" s="148">
        <v>0</v>
      </c>
      <c r="F22" s="148">
        <v>0</v>
      </c>
      <c r="G22" s="48">
        <v>0</v>
      </c>
      <c r="H22" s="48">
        <v>0</v>
      </c>
    </row>
    <row r="23" spans="1:8" ht="22.5" x14ac:dyDescent="0.25">
      <c r="A23" s="49"/>
      <c r="B23" s="49" t="s">
        <v>64</v>
      </c>
      <c r="C23" s="50" t="s">
        <v>65</v>
      </c>
      <c r="D23" s="149">
        <v>6261.4</v>
      </c>
      <c r="E23" s="149">
        <v>0</v>
      </c>
      <c r="F23" s="149">
        <v>0</v>
      </c>
      <c r="G23" s="51">
        <v>0</v>
      </c>
      <c r="H23" s="51">
        <v>0</v>
      </c>
    </row>
    <row r="24" spans="1:8" x14ac:dyDescent="0.25">
      <c r="A24" s="43" t="s">
        <v>34</v>
      </c>
      <c r="B24" s="43" t="s">
        <v>66</v>
      </c>
      <c r="C24" s="44" t="s">
        <v>67</v>
      </c>
      <c r="D24" s="147">
        <v>6316.87</v>
      </c>
      <c r="E24" s="147">
        <v>6500</v>
      </c>
      <c r="F24" s="147">
        <v>7074.88</v>
      </c>
      <c r="G24" s="45">
        <f t="shared" si="0"/>
        <v>111.99977203900033</v>
      </c>
      <c r="H24" s="45">
        <f t="shared" si="1"/>
        <v>108.84430769230768</v>
      </c>
    </row>
    <row r="25" spans="1:8" ht="22.5" x14ac:dyDescent="0.25">
      <c r="A25" s="46" t="s">
        <v>37</v>
      </c>
      <c r="B25" s="46" t="s">
        <v>68</v>
      </c>
      <c r="C25" s="47" t="s">
        <v>69</v>
      </c>
      <c r="D25" s="148">
        <v>6316.87</v>
      </c>
      <c r="E25" s="148">
        <v>6500</v>
      </c>
      <c r="F25" s="148">
        <v>7074.88</v>
      </c>
      <c r="G25" s="48">
        <f t="shared" si="0"/>
        <v>111.99977203900033</v>
      </c>
      <c r="H25" s="48">
        <f t="shared" si="1"/>
        <v>108.84430769230768</v>
      </c>
    </row>
    <row r="26" spans="1:8" x14ac:dyDescent="0.25">
      <c r="A26" s="49"/>
      <c r="B26" s="49" t="s">
        <v>70</v>
      </c>
      <c r="C26" s="50" t="s">
        <v>71</v>
      </c>
      <c r="D26" s="149">
        <v>6316.87</v>
      </c>
      <c r="E26" s="149">
        <v>6500</v>
      </c>
      <c r="F26" s="149">
        <v>7074.88</v>
      </c>
      <c r="G26" s="51">
        <f t="shared" si="0"/>
        <v>111.99977203900033</v>
      </c>
      <c r="H26" s="51">
        <f t="shared" si="1"/>
        <v>108.84430769230768</v>
      </c>
    </row>
    <row r="27" spans="1:8" x14ac:dyDescent="0.25">
      <c r="A27" s="49"/>
      <c r="B27" s="49" t="s">
        <v>72</v>
      </c>
      <c r="C27" s="50" t="s">
        <v>73</v>
      </c>
      <c r="D27" s="149">
        <v>0</v>
      </c>
      <c r="E27" s="149">
        <v>0</v>
      </c>
      <c r="F27" s="149">
        <v>0</v>
      </c>
      <c r="G27" s="51">
        <v>0</v>
      </c>
      <c r="H27" s="51">
        <v>0</v>
      </c>
    </row>
    <row r="28" spans="1:8" x14ac:dyDescent="0.25">
      <c r="A28" s="52" t="s">
        <v>34</v>
      </c>
      <c r="B28" s="52" t="s">
        <v>74</v>
      </c>
      <c r="C28" s="52" t="s">
        <v>75</v>
      </c>
      <c r="D28" s="150">
        <v>36449.620000000003</v>
      </c>
      <c r="E28" s="150">
        <v>68629</v>
      </c>
      <c r="F28" s="150">
        <v>34700.15</v>
      </c>
      <c r="G28" s="53">
        <f t="shared" si="0"/>
        <v>95.200306614993508</v>
      </c>
      <c r="H28" s="53">
        <f t="shared" si="1"/>
        <v>50.561934459193637</v>
      </c>
    </row>
    <row r="29" spans="1:8" ht="33.75" x14ac:dyDescent="0.25">
      <c r="A29" s="54"/>
      <c r="B29" s="55">
        <v>671</v>
      </c>
      <c r="C29" s="50" t="s">
        <v>76</v>
      </c>
      <c r="D29" s="149">
        <v>36449.620000000003</v>
      </c>
      <c r="E29" s="149">
        <v>68629</v>
      </c>
      <c r="F29" s="149">
        <v>34700.15</v>
      </c>
      <c r="G29" s="51">
        <f t="shared" si="0"/>
        <v>95.200306614993508</v>
      </c>
      <c r="H29" s="51">
        <f t="shared" si="1"/>
        <v>50.561934459193637</v>
      </c>
    </row>
    <row r="30" spans="1:8" ht="22.5" x14ac:dyDescent="0.25">
      <c r="A30" s="54"/>
      <c r="B30" s="55">
        <v>6711</v>
      </c>
      <c r="C30" s="50" t="s">
        <v>77</v>
      </c>
      <c r="D30" s="149">
        <v>36449.620000000003</v>
      </c>
      <c r="E30" s="149">
        <v>68629</v>
      </c>
      <c r="F30" s="149">
        <v>34700.15</v>
      </c>
      <c r="G30" s="51">
        <f t="shared" si="0"/>
        <v>95.200306614993508</v>
      </c>
      <c r="H30" s="51">
        <f t="shared" si="1"/>
        <v>50.561934459193637</v>
      </c>
    </row>
    <row r="31" spans="1:8" x14ac:dyDescent="0.25">
      <c r="A31" s="56" t="s">
        <v>34</v>
      </c>
      <c r="B31" s="57" t="s">
        <v>78</v>
      </c>
      <c r="C31" s="58" t="s">
        <v>79</v>
      </c>
      <c r="D31" s="151">
        <v>48564.74</v>
      </c>
      <c r="E31" s="151">
        <v>16863</v>
      </c>
      <c r="F31" s="151">
        <v>19171.18</v>
      </c>
      <c r="G31" s="59">
        <f t="shared" si="0"/>
        <v>39.475512480865746</v>
      </c>
      <c r="H31" s="59">
        <f t="shared" si="1"/>
        <v>113.68783727687837</v>
      </c>
    </row>
    <row r="32" spans="1:8" ht="33.75" x14ac:dyDescent="0.25">
      <c r="A32" s="54"/>
      <c r="B32" s="60">
        <v>671</v>
      </c>
      <c r="C32" s="61" t="s">
        <v>76</v>
      </c>
      <c r="D32" s="149">
        <f>D33+D34</f>
        <v>48564.74</v>
      </c>
      <c r="E32" s="149">
        <v>0</v>
      </c>
      <c r="F32" s="149">
        <f>F33+F34</f>
        <v>19171.18</v>
      </c>
      <c r="G32" s="62">
        <f t="shared" si="0"/>
        <v>39.475512480865746</v>
      </c>
      <c r="H32" s="62">
        <v>0</v>
      </c>
    </row>
    <row r="33" spans="1:8" ht="22.5" x14ac:dyDescent="0.25">
      <c r="A33" s="54"/>
      <c r="B33" s="60">
        <v>6711</v>
      </c>
      <c r="C33" s="63" t="s">
        <v>77</v>
      </c>
      <c r="D33" s="152">
        <f>48564.74-900</f>
        <v>47664.74</v>
      </c>
      <c r="E33" s="152">
        <v>16863</v>
      </c>
      <c r="F33" s="152">
        <v>17671.18</v>
      </c>
      <c r="G33" s="64">
        <f t="shared" si="0"/>
        <v>37.07390410605408</v>
      </c>
      <c r="H33" s="64">
        <f t="shared" si="1"/>
        <v>104.79262290221195</v>
      </c>
    </row>
    <row r="34" spans="1:8" ht="33.75" x14ac:dyDescent="0.25">
      <c r="A34" s="54"/>
      <c r="B34" s="60">
        <v>6712</v>
      </c>
      <c r="C34" s="63" t="s">
        <v>80</v>
      </c>
      <c r="D34" s="152">
        <v>900</v>
      </c>
      <c r="E34" s="152">
        <v>0</v>
      </c>
      <c r="F34" s="152">
        <v>1500</v>
      </c>
      <c r="G34" s="64">
        <v>0</v>
      </c>
      <c r="H34" s="64">
        <v>0</v>
      </c>
    </row>
    <row r="35" spans="1:8" ht="34.5" x14ac:dyDescent="0.25">
      <c r="A35" s="65"/>
      <c r="B35" s="66">
        <v>6391</v>
      </c>
      <c r="C35" s="67" t="s">
        <v>81</v>
      </c>
      <c r="D35" s="153">
        <v>698.91</v>
      </c>
      <c r="E35" s="153">
        <v>0</v>
      </c>
      <c r="F35" s="153">
        <v>560</v>
      </c>
      <c r="G35" s="65">
        <v>0</v>
      </c>
      <c r="H35" s="65">
        <v>0</v>
      </c>
    </row>
  </sheetData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CAFBA-CA24-4D57-B875-3D5FFF188A3A}">
  <dimension ref="A1:K159"/>
  <sheetViews>
    <sheetView topLeftCell="A7" zoomScaleNormal="100" workbookViewId="0">
      <selection activeCell="F7" sqref="F7"/>
    </sheetView>
  </sheetViews>
  <sheetFormatPr defaultRowHeight="15" x14ac:dyDescent="0.25"/>
  <cols>
    <col min="1" max="1" width="10.42578125" style="23" customWidth="1"/>
    <col min="2" max="2" width="13.140625" style="23" customWidth="1"/>
    <col min="3" max="3" width="0.7109375" style="23" customWidth="1"/>
    <col min="4" max="4" width="25.85546875" style="23" customWidth="1"/>
    <col min="5" max="7" width="15.7109375" style="23" customWidth="1"/>
    <col min="8" max="10" width="9.140625" style="23"/>
    <col min="11" max="11" width="9.85546875" style="23" customWidth="1"/>
    <col min="12" max="16384" width="9.140625" style="23"/>
  </cols>
  <sheetData>
    <row r="1" spans="1:11" ht="18.75" x14ac:dyDescent="0.3">
      <c r="A1" s="25" t="s">
        <v>187</v>
      </c>
      <c r="B1" s="25"/>
      <c r="C1" s="25"/>
      <c r="D1" s="68"/>
      <c r="E1" s="68"/>
      <c r="F1" s="68"/>
      <c r="G1" s="68"/>
      <c r="H1" s="105"/>
      <c r="I1" s="105"/>
      <c r="J1" s="105"/>
      <c r="K1" s="105"/>
    </row>
    <row r="2" spans="1:11" x14ac:dyDescent="0.25">
      <c r="A2" s="69">
        <v>1</v>
      </c>
      <c r="B2" s="69"/>
      <c r="C2" s="69"/>
      <c r="D2" s="69">
        <v>2</v>
      </c>
      <c r="E2" s="69">
        <v>3</v>
      </c>
      <c r="F2" s="69">
        <v>4</v>
      </c>
      <c r="G2" s="69">
        <v>5</v>
      </c>
    </row>
    <row r="3" spans="1:11" ht="38.25" x14ac:dyDescent="0.25">
      <c r="A3" s="178" t="s">
        <v>82</v>
      </c>
      <c r="B3" s="179"/>
      <c r="C3" s="180"/>
      <c r="D3" s="70" t="s">
        <v>83</v>
      </c>
      <c r="E3" s="71" t="s">
        <v>191</v>
      </c>
      <c r="F3" s="72" t="s">
        <v>192</v>
      </c>
      <c r="G3" s="72" t="s">
        <v>84</v>
      </c>
    </row>
    <row r="4" spans="1:11" x14ac:dyDescent="0.25">
      <c r="A4" s="73"/>
      <c r="B4" s="74"/>
      <c r="C4" s="75"/>
      <c r="D4" s="75" t="s">
        <v>85</v>
      </c>
      <c r="E4" s="76">
        <v>1494092</v>
      </c>
      <c r="F4" s="76">
        <f>F5+F43+F96+F158</f>
        <v>882715.77999999991</v>
      </c>
      <c r="G4" s="77">
        <f>F4/E4*100</f>
        <v>59.08041673471245</v>
      </c>
    </row>
    <row r="5" spans="1:11" ht="51" x14ac:dyDescent="0.25">
      <c r="A5" s="160" t="s">
        <v>86</v>
      </c>
      <c r="B5" s="161"/>
      <c r="C5" s="177"/>
      <c r="D5" s="78" t="s">
        <v>87</v>
      </c>
      <c r="E5" s="79">
        <v>68629</v>
      </c>
      <c r="F5" s="79">
        <f>F6+F35</f>
        <v>34700.15</v>
      </c>
      <c r="G5" s="80">
        <f t="shared" ref="G5:G68" si="0">F5/E5*100</f>
        <v>50.561934459193637</v>
      </c>
    </row>
    <row r="6" spans="1:11" ht="15" customHeight="1" x14ac:dyDescent="0.25">
      <c r="A6" s="164" t="s">
        <v>88</v>
      </c>
      <c r="B6" s="165"/>
      <c r="C6" s="172"/>
      <c r="D6" s="81" t="s">
        <v>89</v>
      </c>
      <c r="E6" s="82">
        <v>57729</v>
      </c>
      <c r="F6" s="82">
        <v>29625.66</v>
      </c>
      <c r="G6" s="83">
        <f t="shared" si="0"/>
        <v>51.318505430546168</v>
      </c>
    </row>
    <row r="7" spans="1:11" ht="25.5" customHeight="1" x14ac:dyDescent="0.25">
      <c r="A7" s="181" t="s">
        <v>197</v>
      </c>
      <c r="B7" s="182"/>
      <c r="C7" s="183"/>
      <c r="D7" s="84" t="s">
        <v>196</v>
      </c>
      <c r="E7" s="85">
        <v>57729</v>
      </c>
      <c r="F7" s="85">
        <v>29625.66</v>
      </c>
      <c r="G7" s="86">
        <f t="shared" si="0"/>
        <v>51.318505430546168</v>
      </c>
    </row>
    <row r="8" spans="1:11" x14ac:dyDescent="0.25">
      <c r="A8" s="157">
        <v>3</v>
      </c>
      <c r="B8" s="158"/>
      <c r="C8" s="159"/>
      <c r="D8" s="89" t="s">
        <v>91</v>
      </c>
      <c r="E8" s="90">
        <v>57729</v>
      </c>
      <c r="F8" s="90">
        <f>F9+F32</f>
        <v>29625.660000000003</v>
      </c>
      <c r="G8" s="91">
        <f t="shared" si="0"/>
        <v>51.318505430546182</v>
      </c>
    </row>
    <row r="9" spans="1:11" x14ac:dyDescent="0.25">
      <c r="A9" s="157">
        <v>32</v>
      </c>
      <c r="B9" s="158"/>
      <c r="C9" s="159"/>
      <c r="D9" s="92" t="s">
        <v>92</v>
      </c>
      <c r="E9" s="90">
        <v>56779</v>
      </c>
      <c r="F9" s="90">
        <f>F10+F15+F19+F28</f>
        <v>29124.420000000002</v>
      </c>
      <c r="G9" s="91">
        <f t="shared" si="0"/>
        <v>51.29435178499093</v>
      </c>
    </row>
    <row r="10" spans="1:11" ht="25.5" x14ac:dyDescent="0.25">
      <c r="A10" s="87">
        <v>321</v>
      </c>
      <c r="B10" s="88"/>
      <c r="C10" s="89"/>
      <c r="D10" s="92" t="s">
        <v>93</v>
      </c>
      <c r="E10" s="90">
        <v>29100</v>
      </c>
      <c r="F10" s="90">
        <f>F11+F12+F13+F14</f>
        <v>16009.53</v>
      </c>
      <c r="G10" s="91">
        <f t="shared" si="0"/>
        <v>55.015567010309283</v>
      </c>
    </row>
    <row r="11" spans="1:11" x14ac:dyDescent="0.25">
      <c r="A11" s="123">
        <v>3211</v>
      </c>
      <c r="B11" s="124"/>
      <c r="C11" s="107"/>
      <c r="D11" s="125" t="s">
        <v>94</v>
      </c>
      <c r="E11" s="93">
        <v>6000</v>
      </c>
      <c r="F11" s="93">
        <v>4864.1099999999997</v>
      </c>
      <c r="G11" s="94">
        <f t="shared" si="0"/>
        <v>81.0685</v>
      </c>
    </row>
    <row r="12" spans="1:11" ht="25.5" x14ac:dyDescent="0.25">
      <c r="A12" s="123">
        <v>3212</v>
      </c>
      <c r="B12" s="124"/>
      <c r="C12" s="107"/>
      <c r="D12" s="125" t="s">
        <v>95</v>
      </c>
      <c r="E12" s="93">
        <v>22000</v>
      </c>
      <c r="F12" s="93">
        <v>10825.52</v>
      </c>
      <c r="G12" s="94">
        <f t="shared" si="0"/>
        <v>49.206909090909093</v>
      </c>
    </row>
    <row r="13" spans="1:11" ht="25.5" x14ac:dyDescent="0.25">
      <c r="A13" s="123">
        <v>3213</v>
      </c>
      <c r="B13" s="124"/>
      <c r="C13" s="107"/>
      <c r="D13" s="125" t="s">
        <v>96</v>
      </c>
      <c r="E13" s="93">
        <v>400</v>
      </c>
      <c r="F13" s="93">
        <v>185</v>
      </c>
      <c r="G13" s="94">
        <f t="shared" si="0"/>
        <v>46.25</v>
      </c>
    </row>
    <row r="14" spans="1:11" ht="25.5" x14ac:dyDescent="0.25">
      <c r="A14" s="123">
        <v>3214</v>
      </c>
      <c r="B14" s="124"/>
      <c r="C14" s="107"/>
      <c r="D14" s="125" t="s">
        <v>97</v>
      </c>
      <c r="E14" s="93">
        <v>700</v>
      </c>
      <c r="F14" s="93">
        <v>134.9</v>
      </c>
      <c r="G14" s="94">
        <f t="shared" si="0"/>
        <v>19.271428571428572</v>
      </c>
    </row>
    <row r="15" spans="1:11" ht="25.5" x14ac:dyDescent="0.25">
      <c r="A15" s="87">
        <v>322</v>
      </c>
      <c r="B15" s="88"/>
      <c r="C15" s="89"/>
      <c r="D15" s="92" t="s">
        <v>98</v>
      </c>
      <c r="E15" s="90">
        <v>9379</v>
      </c>
      <c r="F15" s="90">
        <f>F16+F17</f>
        <v>4312.62</v>
      </c>
      <c r="G15" s="91">
        <f t="shared" si="0"/>
        <v>45.981661157905954</v>
      </c>
    </row>
    <row r="16" spans="1:11" ht="25.5" x14ac:dyDescent="0.25">
      <c r="A16" s="123">
        <v>3221</v>
      </c>
      <c r="B16" s="124"/>
      <c r="C16" s="107"/>
      <c r="D16" s="125" t="s">
        <v>99</v>
      </c>
      <c r="E16" s="93">
        <v>6329</v>
      </c>
      <c r="F16" s="93">
        <v>3037.62</v>
      </c>
      <c r="G16" s="94">
        <f t="shared" si="0"/>
        <v>47.995259914678464</v>
      </c>
    </row>
    <row r="17" spans="1:7" x14ac:dyDescent="0.25">
      <c r="A17" s="123">
        <v>3225</v>
      </c>
      <c r="B17" s="124"/>
      <c r="C17" s="107"/>
      <c r="D17" s="125" t="s">
        <v>100</v>
      </c>
      <c r="E17" s="93">
        <v>3000</v>
      </c>
      <c r="F17" s="93">
        <v>1275</v>
      </c>
      <c r="G17" s="94">
        <f t="shared" si="0"/>
        <v>42.5</v>
      </c>
    </row>
    <row r="18" spans="1:7" ht="25.5" x14ac:dyDescent="0.25">
      <c r="A18" s="123">
        <v>3227</v>
      </c>
      <c r="B18" s="124"/>
      <c r="C18" s="107"/>
      <c r="D18" s="125" t="s">
        <v>101</v>
      </c>
      <c r="E18" s="93">
        <v>50</v>
      </c>
      <c r="F18" s="93">
        <v>0</v>
      </c>
      <c r="G18" s="94">
        <f t="shared" si="0"/>
        <v>0</v>
      </c>
    </row>
    <row r="19" spans="1:7" x14ac:dyDescent="0.25">
      <c r="A19" s="87">
        <v>323</v>
      </c>
      <c r="B19" s="124"/>
      <c r="C19" s="89"/>
      <c r="D19" s="92" t="s">
        <v>102</v>
      </c>
      <c r="E19" s="90">
        <v>16450</v>
      </c>
      <c r="F19" s="90">
        <f>F20+F21+F22+F23+F24+F25+F26+F27</f>
        <v>8649.0399999999991</v>
      </c>
      <c r="G19" s="91">
        <f t="shared" si="0"/>
        <v>52.57775075987842</v>
      </c>
    </row>
    <row r="20" spans="1:7" ht="25.5" x14ac:dyDescent="0.25">
      <c r="A20" s="123">
        <v>3231</v>
      </c>
      <c r="B20" s="124"/>
      <c r="C20" s="107"/>
      <c r="D20" s="125" t="s">
        <v>194</v>
      </c>
      <c r="E20" s="93">
        <v>2400</v>
      </c>
      <c r="F20" s="93">
        <v>1242.0899999999999</v>
      </c>
      <c r="G20" s="94">
        <f t="shared" si="0"/>
        <v>51.753749999999997</v>
      </c>
    </row>
    <row r="21" spans="1:7" ht="25.5" x14ac:dyDescent="0.25">
      <c r="A21" s="123">
        <v>3233</v>
      </c>
      <c r="B21" s="124"/>
      <c r="C21" s="107"/>
      <c r="D21" s="125" t="s">
        <v>103</v>
      </c>
      <c r="E21" s="93">
        <v>50</v>
      </c>
      <c r="F21" s="93">
        <v>0</v>
      </c>
      <c r="G21" s="94">
        <f t="shared" si="0"/>
        <v>0</v>
      </c>
    </row>
    <row r="22" spans="1:7" x14ac:dyDescent="0.25">
      <c r="A22" s="123">
        <v>3234</v>
      </c>
      <c r="B22" s="124"/>
      <c r="C22" s="107"/>
      <c r="D22" s="125" t="s">
        <v>104</v>
      </c>
      <c r="E22" s="93">
        <v>2000</v>
      </c>
      <c r="F22" s="93">
        <v>788.28</v>
      </c>
      <c r="G22" s="94">
        <f t="shared" si="0"/>
        <v>39.414000000000001</v>
      </c>
    </row>
    <row r="23" spans="1:7" x14ac:dyDescent="0.25">
      <c r="A23" s="123">
        <v>3235</v>
      </c>
      <c r="B23" s="124"/>
      <c r="C23" s="107"/>
      <c r="D23" s="125" t="s">
        <v>105</v>
      </c>
      <c r="E23" s="93">
        <v>3000</v>
      </c>
      <c r="F23" s="93">
        <v>1980.75</v>
      </c>
      <c r="G23" s="94">
        <f t="shared" si="0"/>
        <v>66.025000000000006</v>
      </c>
    </row>
    <row r="24" spans="1:7" ht="25.5" x14ac:dyDescent="0.25">
      <c r="A24" s="123">
        <v>3236</v>
      </c>
      <c r="B24" s="124"/>
      <c r="C24" s="107"/>
      <c r="D24" s="125" t="s">
        <v>106</v>
      </c>
      <c r="E24" s="93">
        <v>3000</v>
      </c>
      <c r="F24" s="93">
        <v>2400</v>
      </c>
      <c r="G24" s="94">
        <f t="shared" si="0"/>
        <v>80</v>
      </c>
    </row>
    <row r="25" spans="1:7" x14ac:dyDescent="0.25">
      <c r="A25" s="123">
        <v>3237</v>
      </c>
      <c r="B25" s="124"/>
      <c r="C25" s="107"/>
      <c r="D25" s="125" t="s">
        <v>107</v>
      </c>
      <c r="E25" s="93">
        <v>2800</v>
      </c>
      <c r="F25" s="93">
        <v>1075</v>
      </c>
      <c r="G25" s="94">
        <f t="shared" si="0"/>
        <v>38.392857142857146</v>
      </c>
    </row>
    <row r="26" spans="1:7" x14ac:dyDescent="0.25">
      <c r="A26" s="123">
        <v>3238</v>
      </c>
      <c r="B26" s="124"/>
      <c r="C26" s="107"/>
      <c r="D26" s="125" t="s">
        <v>108</v>
      </c>
      <c r="E26" s="93">
        <v>1800</v>
      </c>
      <c r="F26" s="93">
        <v>957.2</v>
      </c>
      <c r="G26" s="94">
        <f t="shared" si="0"/>
        <v>53.177777777777777</v>
      </c>
    </row>
    <row r="27" spans="1:7" x14ac:dyDescent="0.25">
      <c r="A27" s="123">
        <v>3239</v>
      </c>
      <c r="B27" s="124"/>
      <c r="C27" s="107"/>
      <c r="D27" s="125" t="s">
        <v>109</v>
      </c>
      <c r="E27" s="93">
        <v>1400</v>
      </c>
      <c r="F27" s="93">
        <v>205.72</v>
      </c>
      <c r="G27" s="94">
        <f t="shared" si="0"/>
        <v>14.694285714285716</v>
      </c>
    </row>
    <row r="28" spans="1:7" ht="25.5" x14ac:dyDescent="0.25">
      <c r="A28" s="87">
        <v>329</v>
      </c>
      <c r="B28" s="88"/>
      <c r="C28" s="89"/>
      <c r="D28" s="92" t="s">
        <v>110</v>
      </c>
      <c r="E28" s="90">
        <v>1850</v>
      </c>
      <c r="F28" s="90">
        <f>F29+F30+F31</f>
        <v>153.23000000000002</v>
      </c>
      <c r="G28" s="91">
        <f t="shared" si="0"/>
        <v>8.2827027027027036</v>
      </c>
    </row>
    <row r="29" spans="1:7" x14ac:dyDescent="0.25">
      <c r="A29" s="123">
        <v>3293</v>
      </c>
      <c r="B29" s="124"/>
      <c r="C29" s="107"/>
      <c r="D29" s="125" t="s">
        <v>111</v>
      </c>
      <c r="E29" s="93">
        <v>1600</v>
      </c>
      <c r="F29" s="93">
        <v>113.23</v>
      </c>
      <c r="G29" s="94">
        <f t="shared" si="0"/>
        <v>7.0768750000000002</v>
      </c>
    </row>
    <row r="30" spans="1:7" x14ac:dyDescent="0.25">
      <c r="A30" s="123">
        <v>3294</v>
      </c>
      <c r="B30" s="124"/>
      <c r="C30" s="107"/>
      <c r="D30" s="125" t="s">
        <v>112</v>
      </c>
      <c r="E30" s="93">
        <v>150</v>
      </c>
      <c r="F30" s="93">
        <v>40</v>
      </c>
      <c r="G30" s="94">
        <f t="shared" si="0"/>
        <v>26.666666666666668</v>
      </c>
    </row>
    <row r="31" spans="1:7" ht="25.5" x14ac:dyDescent="0.25">
      <c r="A31" s="123">
        <v>3299</v>
      </c>
      <c r="B31" s="124"/>
      <c r="C31" s="107"/>
      <c r="D31" s="125" t="s">
        <v>110</v>
      </c>
      <c r="E31" s="93">
        <v>100</v>
      </c>
      <c r="F31" s="93">
        <v>0</v>
      </c>
      <c r="G31" s="94">
        <f t="shared" si="0"/>
        <v>0</v>
      </c>
    </row>
    <row r="32" spans="1:7" x14ac:dyDescent="0.25">
      <c r="A32" s="87">
        <v>34</v>
      </c>
      <c r="B32" s="88"/>
      <c r="C32" s="89"/>
      <c r="D32" s="92" t="s">
        <v>113</v>
      </c>
      <c r="E32" s="90">
        <v>950</v>
      </c>
      <c r="F32" s="90">
        <v>501.24</v>
      </c>
      <c r="G32" s="91">
        <f t="shared" si="0"/>
        <v>52.762105263157899</v>
      </c>
    </row>
    <row r="33" spans="1:7" x14ac:dyDescent="0.25">
      <c r="A33" s="87">
        <v>343</v>
      </c>
      <c r="B33" s="88"/>
      <c r="C33" s="89"/>
      <c r="D33" s="92" t="s">
        <v>114</v>
      </c>
      <c r="E33" s="90">
        <v>950</v>
      </c>
      <c r="F33" s="90">
        <v>501.24</v>
      </c>
      <c r="G33" s="91">
        <f t="shared" si="0"/>
        <v>52.762105263157899</v>
      </c>
    </row>
    <row r="34" spans="1:7" ht="25.5" x14ac:dyDescent="0.25">
      <c r="A34" s="123">
        <v>3431</v>
      </c>
      <c r="B34" s="124"/>
      <c r="C34" s="107"/>
      <c r="D34" s="125" t="s">
        <v>115</v>
      </c>
      <c r="E34" s="93">
        <v>950</v>
      </c>
      <c r="F34" s="93">
        <v>501.24</v>
      </c>
      <c r="G34" s="94">
        <f t="shared" si="0"/>
        <v>52.762105263157899</v>
      </c>
    </row>
    <row r="35" spans="1:7" ht="38.25" x14ac:dyDescent="0.25">
      <c r="A35" s="173" t="s">
        <v>116</v>
      </c>
      <c r="B35" s="174"/>
      <c r="C35" s="126"/>
      <c r="D35" s="127" t="s">
        <v>117</v>
      </c>
      <c r="E35" s="128">
        <v>10900</v>
      </c>
      <c r="F35" s="128">
        <v>5074.49</v>
      </c>
      <c r="G35" s="129">
        <f t="shared" si="0"/>
        <v>46.554954128440365</v>
      </c>
    </row>
    <row r="36" spans="1:7" ht="25.5" x14ac:dyDescent="0.25">
      <c r="A36" s="175" t="s">
        <v>197</v>
      </c>
      <c r="B36" s="176"/>
      <c r="C36" s="130"/>
      <c r="D36" s="84" t="s">
        <v>196</v>
      </c>
      <c r="E36" s="85">
        <v>10900</v>
      </c>
      <c r="F36" s="85">
        <v>5074.49</v>
      </c>
      <c r="G36" s="86">
        <f t="shared" si="0"/>
        <v>46.554954128440365</v>
      </c>
    </row>
    <row r="37" spans="1:7" x14ac:dyDescent="0.25">
      <c r="A37" s="157">
        <v>3</v>
      </c>
      <c r="B37" s="158"/>
      <c r="C37" s="159"/>
      <c r="D37" s="89" t="s">
        <v>91</v>
      </c>
      <c r="E37" s="90">
        <v>10900</v>
      </c>
      <c r="F37" s="90">
        <v>5074.49</v>
      </c>
      <c r="G37" s="91">
        <f t="shared" si="0"/>
        <v>46.554954128440365</v>
      </c>
    </row>
    <row r="38" spans="1:7" x14ac:dyDescent="0.25">
      <c r="A38" s="157">
        <v>32</v>
      </c>
      <c r="B38" s="158"/>
      <c r="C38" s="159"/>
      <c r="D38" s="92" t="s">
        <v>92</v>
      </c>
      <c r="E38" s="90">
        <v>10900</v>
      </c>
      <c r="F38" s="90">
        <f>F39+F41</f>
        <v>5074.49</v>
      </c>
      <c r="G38" s="91">
        <f t="shared" si="0"/>
        <v>46.554954128440365</v>
      </c>
    </row>
    <row r="39" spans="1:7" ht="25.5" x14ac:dyDescent="0.25">
      <c r="A39" s="87">
        <v>322</v>
      </c>
      <c r="B39" s="88"/>
      <c r="C39" s="89"/>
      <c r="D39" s="92" t="s">
        <v>98</v>
      </c>
      <c r="E39" s="90">
        <v>4000</v>
      </c>
      <c r="F39" s="93">
        <v>3861.99</v>
      </c>
      <c r="G39" s="91">
        <f t="shared" si="0"/>
        <v>96.549749999999989</v>
      </c>
    </row>
    <row r="40" spans="1:7" ht="25.5" x14ac:dyDescent="0.25">
      <c r="A40" s="123">
        <v>3224</v>
      </c>
      <c r="B40" s="124"/>
      <c r="C40" s="107"/>
      <c r="D40" s="125" t="s">
        <v>118</v>
      </c>
      <c r="E40" s="93">
        <v>4000</v>
      </c>
      <c r="F40" s="93">
        <v>3861.99</v>
      </c>
      <c r="G40" s="94">
        <f t="shared" si="0"/>
        <v>96.549749999999989</v>
      </c>
    </row>
    <row r="41" spans="1:7" x14ac:dyDescent="0.25">
      <c r="A41" s="87">
        <v>323</v>
      </c>
      <c r="B41" s="88"/>
      <c r="C41" s="89"/>
      <c r="D41" s="92" t="s">
        <v>102</v>
      </c>
      <c r="E41" s="90">
        <v>6900</v>
      </c>
      <c r="F41" s="90">
        <v>1212.5</v>
      </c>
      <c r="G41" s="91">
        <f t="shared" si="0"/>
        <v>17.572463768115941</v>
      </c>
    </row>
    <row r="42" spans="1:7" ht="25.5" x14ac:dyDescent="0.25">
      <c r="A42" s="123">
        <v>3232</v>
      </c>
      <c r="B42" s="124"/>
      <c r="C42" s="107"/>
      <c r="D42" s="125" t="s">
        <v>119</v>
      </c>
      <c r="E42" s="93">
        <v>6900</v>
      </c>
      <c r="F42" s="93">
        <v>1212.5</v>
      </c>
      <c r="G42" s="94">
        <f t="shared" si="0"/>
        <v>17.572463768115941</v>
      </c>
    </row>
    <row r="43" spans="1:7" ht="38.25" customHeight="1" x14ac:dyDescent="0.25">
      <c r="A43" s="160" t="s">
        <v>120</v>
      </c>
      <c r="B43" s="161"/>
      <c r="C43" s="177"/>
      <c r="D43" s="78" t="s">
        <v>121</v>
      </c>
      <c r="E43" s="95">
        <v>16863</v>
      </c>
      <c r="F43" s="95">
        <f>F44+F50+F56+F71+F84+F90</f>
        <v>19171.18</v>
      </c>
      <c r="G43" s="96">
        <f t="shared" si="0"/>
        <v>113.68783727687837</v>
      </c>
    </row>
    <row r="44" spans="1:7" ht="15" customHeight="1" x14ac:dyDescent="0.25">
      <c r="A44" s="164" t="s">
        <v>122</v>
      </c>
      <c r="B44" s="165"/>
      <c r="C44" s="172"/>
      <c r="D44" s="81" t="s">
        <v>123</v>
      </c>
      <c r="E44" s="82">
        <v>0</v>
      </c>
      <c r="F44" s="82">
        <v>0</v>
      </c>
      <c r="G44" s="83">
        <v>0</v>
      </c>
    </row>
    <row r="45" spans="1:7" ht="15" customHeight="1" x14ac:dyDescent="0.25">
      <c r="A45" s="162" t="s">
        <v>124</v>
      </c>
      <c r="B45" s="163"/>
      <c r="C45" s="168"/>
      <c r="D45" s="131" t="s">
        <v>79</v>
      </c>
      <c r="E45" s="85">
        <v>0</v>
      </c>
      <c r="F45" s="85">
        <v>0</v>
      </c>
      <c r="G45" s="86">
        <v>0</v>
      </c>
    </row>
    <row r="46" spans="1:7" x14ac:dyDescent="0.25">
      <c r="A46" s="157">
        <v>3</v>
      </c>
      <c r="B46" s="158"/>
      <c r="C46" s="159"/>
      <c r="D46" s="89" t="s">
        <v>91</v>
      </c>
      <c r="E46" s="90">
        <v>0</v>
      </c>
      <c r="F46" s="90">
        <v>0</v>
      </c>
      <c r="G46" s="91">
        <v>0</v>
      </c>
    </row>
    <row r="47" spans="1:7" x14ac:dyDescent="0.25">
      <c r="A47" s="157">
        <v>32</v>
      </c>
      <c r="B47" s="158"/>
      <c r="C47" s="159"/>
      <c r="D47" s="92" t="s">
        <v>92</v>
      </c>
      <c r="E47" s="90">
        <v>0</v>
      </c>
      <c r="F47" s="90">
        <v>0</v>
      </c>
      <c r="G47" s="91">
        <v>0</v>
      </c>
    </row>
    <row r="48" spans="1:7" x14ac:dyDescent="0.25">
      <c r="A48" s="157">
        <v>323</v>
      </c>
      <c r="B48" s="158"/>
      <c r="C48" s="159"/>
      <c r="D48" s="92" t="s">
        <v>102</v>
      </c>
      <c r="E48" s="90">
        <v>0</v>
      </c>
      <c r="F48" s="90">
        <v>0</v>
      </c>
      <c r="G48" s="91">
        <v>0</v>
      </c>
    </row>
    <row r="49" spans="1:7" x14ac:dyDescent="0.25">
      <c r="A49" s="169">
        <v>3237</v>
      </c>
      <c r="B49" s="170"/>
      <c r="C49" s="171"/>
      <c r="D49" s="125" t="s">
        <v>107</v>
      </c>
      <c r="E49" s="93">
        <v>0</v>
      </c>
      <c r="F49" s="93">
        <v>0</v>
      </c>
      <c r="G49" s="94">
        <v>0</v>
      </c>
    </row>
    <row r="50" spans="1:7" ht="25.5" customHeight="1" x14ac:dyDescent="0.25">
      <c r="A50" s="164" t="s">
        <v>125</v>
      </c>
      <c r="B50" s="165"/>
      <c r="C50" s="172"/>
      <c r="D50" s="81" t="s">
        <v>126</v>
      </c>
      <c r="E50" s="82">
        <v>1665</v>
      </c>
      <c r="F50" s="82">
        <v>1665</v>
      </c>
      <c r="G50" s="83">
        <f t="shared" si="0"/>
        <v>100</v>
      </c>
    </row>
    <row r="51" spans="1:7" ht="15" customHeight="1" x14ac:dyDescent="0.25">
      <c r="A51" s="162" t="s">
        <v>124</v>
      </c>
      <c r="B51" s="163"/>
      <c r="C51" s="168"/>
      <c r="D51" s="131" t="s">
        <v>79</v>
      </c>
      <c r="E51" s="85">
        <v>1665</v>
      </c>
      <c r="F51" s="85">
        <v>1665</v>
      </c>
      <c r="G51" s="86">
        <f t="shared" si="0"/>
        <v>100</v>
      </c>
    </row>
    <row r="52" spans="1:7" x14ac:dyDescent="0.25">
      <c r="A52" s="157">
        <v>3</v>
      </c>
      <c r="B52" s="158"/>
      <c r="C52" s="159"/>
      <c r="D52" s="89" t="s">
        <v>91</v>
      </c>
      <c r="E52" s="90">
        <v>1665</v>
      </c>
      <c r="F52" s="90">
        <v>1665</v>
      </c>
      <c r="G52" s="91">
        <f t="shared" si="0"/>
        <v>100</v>
      </c>
    </row>
    <row r="53" spans="1:7" x14ac:dyDescent="0.25">
      <c r="A53" s="157">
        <v>32</v>
      </c>
      <c r="B53" s="158"/>
      <c r="C53" s="159"/>
      <c r="D53" s="92" t="s">
        <v>92</v>
      </c>
      <c r="E53" s="90">
        <v>1665</v>
      </c>
      <c r="F53" s="90">
        <v>1665</v>
      </c>
      <c r="G53" s="91">
        <f t="shared" si="0"/>
        <v>100</v>
      </c>
    </row>
    <row r="54" spans="1:7" ht="25.5" x14ac:dyDescent="0.25">
      <c r="A54" s="157">
        <v>329</v>
      </c>
      <c r="B54" s="158"/>
      <c r="C54" s="159"/>
      <c r="D54" s="92" t="s">
        <v>110</v>
      </c>
      <c r="E54" s="90">
        <v>1665</v>
      </c>
      <c r="F54" s="90">
        <v>1665</v>
      </c>
      <c r="G54" s="91">
        <f t="shared" si="0"/>
        <v>100</v>
      </c>
    </row>
    <row r="55" spans="1:7" ht="25.5" x14ac:dyDescent="0.25">
      <c r="A55" s="169">
        <v>3299</v>
      </c>
      <c r="B55" s="170"/>
      <c r="C55" s="171"/>
      <c r="D55" s="125" t="s">
        <v>110</v>
      </c>
      <c r="E55" s="93">
        <v>1665</v>
      </c>
      <c r="F55" s="93">
        <v>1665</v>
      </c>
      <c r="G55" s="94">
        <f t="shared" si="0"/>
        <v>100</v>
      </c>
    </row>
    <row r="56" spans="1:7" ht="15" customHeight="1" x14ac:dyDescent="0.25">
      <c r="A56" s="164" t="s">
        <v>127</v>
      </c>
      <c r="B56" s="165"/>
      <c r="C56" s="172"/>
      <c r="D56" s="81" t="s">
        <v>128</v>
      </c>
      <c r="E56" s="82">
        <v>3200</v>
      </c>
      <c r="F56" s="82">
        <v>12368.68</v>
      </c>
      <c r="G56" s="83">
        <f t="shared" si="0"/>
        <v>386.52125000000001</v>
      </c>
    </row>
    <row r="57" spans="1:7" ht="15" customHeight="1" x14ac:dyDescent="0.25">
      <c r="A57" s="162" t="s">
        <v>90</v>
      </c>
      <c r="B57" s="163"/>
      <c r="C57" s="168"/>
      <c r="D57" s="131" t="s">
        <v>79</v>
      </c>
      <c r="E57" s="85">
        <v>3200</v>
      </c>
      <c r="F57" s="85">
        <v>12368.68</v>
      </c>
      <c r="G57" s="86">
        <f t="shared" si="0"/>
        <v>386.52125000000001</v>
      </c>
    </row>
    <row r="58" spans="1:7" x14ac:dyDescent="0.25">
      <c r="A58" s="157">
        <v>3</v>
      </c>
      <c r="B58" s="158"/>
      <c r="C58" s="159"/>
      <c r="D58" s="89" t="s">
        <v>91</v>
      </c>
      <c r="E58" s="90">
        <v>3200</v>
      </c>
      <c r="F58" s="93">
        <v>12368.68</v>
      </c>
      <c r="G58" s="91">
        <f t="shared" si="0"/>
        <v>386.52125000000001</v>
      </c>
    </row>
    <row r="59" spans="1:7" x14ac:dyDescent="0.25">
      <c r="A59" s="157">
        <v>32</v>
      </c>
      <c r="B59" s="158"/>
      <c r="C59" s="159"/>
      <c r="D59" s="92" t="s">
        <v>92</v>
      </c>
      <c r="E59" s="90">
        <v>3200</v>
      </c>
      <c r="F59" s="93">
        <v>12368.68</v>
      </c>
      <c r="G59" s="91">
        <f t="shared" si="0"/>
        <v>386.52125000000001</v>
      </c>
    </row>
    <row r="60" spans="1:7" ht="25.5" x14ac:dyDescent="0.25">
      <c r="A60" s="87">
        <v>329</v>
      </c>
      <c r="B60" s="88"/>
      <c r="C60" s="89"/>
      <c r="D60" s="89" t="s">
        <v>110</v>
      </c>
      <c r="E60" s="93">
        <v>3200</v>
      </c>
      <c r="F60" s="93">
        <f>F61+F62</f>
        <v>12368.68</v>
      </c>
      <c r="G60" s="94">
        <f t="shared" si="0"/>
        <v>386.52125000000001</v>
      </c>
    </row>
    <row r="61" spans="1:7" ht="38.25" x14ac:dyDescent="0.25">
      <c r="A61" s="123">
        <v>3291</v>
      </c>
      <c r="B61" s="88"/>
      <c r="C61" s="89"/>
      <c r="D61" s="125" t="s">
        <v>129</v>
      </c>
      <c r="E61" s="93">
        <v>1200</v>
      </c>
      <c r="F61" s="93">
        <v>2831.26</v>
      </c>
      <c r="G61" s="94">
        <v>0</v>
      </c>
    </row>
    <row r="62" spans="1:7" ht="25.5" x14ac:dyDescent="0.25">
      <c r="A62" s="123">
        <v>3299</v>
      </c>
      <c r="B62" s="88"/>
      <c r="C62" s="89"/>
      <c r="D62" s="125" t="s">
        <v>110</v>
      </c>
      <c r="E62" s="93">
        <v>2000</v>
      </c>
      <c r="F62" s="93">
        <v>9537.42</v>
      </c>
      <c r="G62" s="94">
        <f t="shared" si="0"/>
        <v>476.87100000000004</v>
      </c>
    </row>
    <row r="63" spans="1:7" x14ac:dyDescent="0.25">
      <c r="A63" s="87">
        <v>323</v>
      </c>
      <c r="B63" s="88"/>
      <c r="C63" s="89"/>
      <c r="D63" s="92" t="s">
        <v>102</v>
      </c>
      <c r="E63" s="90">
        <v>0</v>
      </c>
      <c r="F63" s="90">
        <v>0</v>
      </c>
      <c r="G63" s="91">
        <v>0</v>
      </c>
    </row>
    <row r="64" spans="1:7" x14ac:dyDescent="0.25">
      <c r="A64" s="123">
        <v>3237</v>
      </c>
      <c r="B64" s="88"/>
      <c r="C64" s="89"/>
      <c r="D64" s="125" t="s">
        <v>107</v>
      </c>
      <c r="E64" s="93">
        <v>0</v>
      </c>
      <c r="F64" s="93">
        <v>0</v>
      </c>
      <c r="G64" s="94">
        <v>0</v>
      </c>
    </row>
    <row r="65" spans="1:7" ht="15" customHeight="1" x14ac:dyDescent="0.25">
      <c r="A65" s="164" t="s">
        <v>130</v>
      </c>
      <c r="B65" s="165"/>
      <c r="C65" s="172"/>
      <c r="D65" s="81" t="s">
        <v>131</v>
      </c>
      <c r="E65" s="82">
        <v>530.88</v>
      </c>
      <c r="F65" s="82">
        <v>0</v>
      </c>
      <c r="G65" s="83">
        <f t="shared" si="0"/>
        <v>0</v>
      </c>
    </row>
    <row r="66" spans="1:7" ht="15" customHeight="1" x14ac:dyDescent="0.25">
      <c r="A66" s="162" t="s">
        <v>90</v>
      </c>
      <c r="B66" s="163"/>
      <c r="C66" s="168"/>
      <c r="D66" s="131" t="s">
        <v>79</v>
      </c>
      <c r="E66" s="85">
        <v>530.88</v>
      </c>
      <c r="F66" s="85">
        <v>0</v>
      </c>
      <c r="G66" s="86">
        <f t="shared" si="0"/>
        <v>0</v>
      </c>
    </row>
    <row r="67" spans="1:7" x14ac:dyDescent="0.25">
      <c r="A67" s="87">
        <v>3</v>
      </c>
      <c r="B67" s="88"/>
      <c r="C67" s="89"/>
      <c r="D67" s="89" t="s">
        <v>91</v>
      </c>
      <c r="E67" s="90">
        <v>530.88</v>
      </c>
      <c r="F67" s="90">
        <v>0</v>
      </c>
      <c r="G67" s="91">
        <f t="shared" si="0"/>
        <v>0</v>
      </c>
    </row>
    <row r="68" spans="1:7" x14ac:dyDescent="0.25">
      <c r="A68" s="87">
        <v>32</v>
      </c>
      <c r="B68" s="88"/>
      <c r="C68" s="89"/>
      <c r="D68" s="89" t="s">
        <v>92</v>
      </c>
      <c r="E68" s="90">
        <v>530.88</v>
      </c>
      <c r="F68" s="90">
        <v>0</v>
      </c>
      <c r="G68" s="91">
        <f t="shared" si="0"/>
        <v>0</v>
      </c>
    </row>
    <row r="69" spans="1:7" x14ac:dyDescent="0.25">
      <c r="A69" s="87">
        <v>323</v>
      </c>
      <c r="B69" s="88"/>
      <c r="C69" s="89"/>
      <c r="D69" s="89" t="s">
        <v>102</v>
      </c>
      <c r="E69" s="90">
        <v>530.88</v>
      </c>
      <c r="F69" s="90">
        <v>0</v>
      </c>
      <c r="G69" s="91">
        <f t="shared" ref="G69:G132" si="1">F69/E69*100</f>
        <v>0</v>
      </c>
    </row>
    <row r="70" spans="1:7" x14ac:dyDescent="0.25">
      <c r="A70" s="123">
        <v>3237</v>
      </c>
      <c r="B70" s="124"/>
      <c r="C70" s="107"/>
      <c r="D70" s="107" t="s">
        <v>107</v>
      </c>
      <c r="E70" s="93">
        <v>530.88</v>
      </c>
      <c r="F70" s="93">
        <v>0</v>
      </c>
      <c r="G70" s="94">
        <f t="shared" si="1"/>
        <v>0</v>
      </c>
    </row>
    <row r="71" spans="1:7" ht="15" customHeight="1" x14ac:dyDescent="0.25">
      <c r="A71" s="164" t="s">
        <v>132</v>
      </c>
      <c r="B71" s="165"/>
      <c r="C71" s="81"/>
      <c r="D71" s="81" t="s">
        <v>195</v>
      </c>
      <c r="E71" s="82">
        <v>11467.12</v>
      </c>
      <c r="F71" s="82">
        <v>0</v>
      </c>
      <c r="G71" s="83">
        <f t="shared" si="1"/>
        <v>0</v>
      </c>
    </row>
    <row r="72" spans="1:7" ht="15" customHeight="1" x14ac:dyDescent="0.25">
      <c r="A72" s="162" t="s">
        <v>90</v>
      </c>
      <c r="B72" s="163"/>
      <c r="C72" s="131"/>
      <c r="D72" s="131" t="s">
        <v>79</v>
      </c>
      <c r="E72" s="85">
        <v>11467.12</v>
      </c>
      <c r="F72" s="85">
        <v>0</v>
      </c>
      <c r="G72" s="86">
        <f t="shared" si="1"/>
        <v>0</v>
      </c>
    </row>
    <row r="73" spans="1:7" x14ac:dyDescent="0.25">
      <c r="A73" s="87">
        <v>3</v>
      </c>
      <c r="B73" s="88"/>
      <c r="C73" s="89"/>
      <c r="D73" s="89" t="s">
        <v>91</v>
      </c>
      <c r="E73" s="90">
        <v>11467.12</v>
      </c>
      <c r="F73" s="90">
        <v>0</v>
      </c>
      <c r="G73" s="91">
        <f t="shared" si="1"/>
        <v>0</v>
      </c>
    </row>
    <row r="74" spans="1:7" x14ac:dyDescent="0.25">
      <c r="A74" s="87">
        <v>31</v>
      </c>
      <c r="B74" s="88"/>
      <c r="C74" s="89"/>
      <c r="D74" s="89" t="s">
        <v>133</v>
      </c>
      <c r="E74" s="90">
        <v>11467.12</v>
      </c>
      <c r="F74" s="90">
        <v>0</v>
      </c>
      <c r="G74" s="91">
        <f t="shared" si="1"/>
        <v>0</v>
      </c>
    </row>
    <row r="75" spans="1:7" x14ac:dyDescent="0.25">
      <c r="A75" s="87">
        <v>311</v>
      </c>
      <c r="B75" s="88"/>
      <c r="C75" s="89"/>
      <c r="D75" s="89" t="s">
        <v>134</v>
      </c>
      <c r="E75" s="90">
        <v>8567.1200000000008</v>
      </c>
      <c r="F75" s="90">
        <v>0</v>
      </c>
      <c r="G75" s="91">
        <f t="shared" si="1"/>
        <v>0</v>
      </c>
    </row>
    <row r="76" spans="1:7" x14ac:dyDescent="0.25">
      <c r="A76" s="123">
        <v>3111</v>
      </c>
      <c r="B76" s="124"/>
      <c r="C76" s="107"/>
      <c r="D76" s="107" t="s">
        <v>135</v>
      </c>
      <c r="E76" s="93">
        <v>8567.1200000000008</v>
      </c>
      <c r="F76" s="93">
        <v>0</v>
      </c>
      <c r="G76" s="94">
        <f t="shared" si="1"/>
        <v>0</v>
      </c>
    </row>
    <row r="77" spans="1:7" ht="25.5" x14ac:dyDescent="0.25">
      <c r="A77" s="87">
        <v>312</v>
      </c>
      <c r="B77" s="88"/>
      <c r="C77" s="89"/>
      <c r="D77" s="89" t="s">
        <v>136</v>
      </c>
      <c r="E77" s="90">
        <v>700</v>
      </c>
      <c r="F77" s="90">
        <v>0</v>
      </c>
      <c r="G77" s="91">
        <f t="shared" si="1"/>
        <v>0</v>
      </c>
    </row>
    <row r="78" spans="1:7" x14ac:dyDescent="0.25">
      <c r="A78" s="123">
        <v>3121</v>
      </c>
      <c r="B78" s="124"/>
      <c r="C78" s="107"/>
      <c r="D78" s="107" t="s">
        <v>136</v>
      </c>
      <c r="E78" s="93">
        <v>700</v>
      </c>
      <c r="F78" s="93">
        <v>0</v>
      </c>
      <c r="G78" s="94">
        <f t="shared" si="1"/>
        <v>0</v>
      </c>
    </row>
    <row r="79" spans="1:7" x14ac:dyDescent="0.25">
      <c r="A79" s="87">
        <v>313</v>
      </c>
      <c r="B79" s="88"/>
      <c r="C79" s="89"/>
      <c r="D79" s="89" t="s">
        <v>137</v>
      </c>
      <c r="E79" s="90">
        <v>2200</v>
      </c>
      <c r="F79" s="90">
        <v>0</v>
      </c>
      <c r="G79" s="91">
        <f t="shared" si="1"/>
        <v>0</v>
      </c>
    </row>
    <row r="80" spans="1:7" ht="25.5" x14ac:dyDescent="0.25">
      <c r="A80" s="123">
        <v>3132</v>
      </c>
      <c r="B80" s="124"/>
      <c r="C80" s="107"/>
      <c r="D80" s="107" t="s">
        <v>138</v>
      </c>
      <c r="E80" s="93">
        <v>2200</v>
      </c>
      <c r="F80" s="93">
        <v>0</v>
      </c>
      <c r="G80" s="94">
        <f t="shared" si="1"/>
        <v>0</v>
      </c>
    </row>
    <row r="81" spans="1:7" x14ac:dyDescent="0.25">
      <c r="A81" s="87">
        <v>32</v>
      </c>
      <c r="B81" s="88"/>
      <c r="C81" s="89"/>
      <c r="D81" s="89" t="s">
        <v>92</v>
      </c>
      <c r="E81" s="90">
        <v>0</v>
      </c>
      <c r="F81" s="90">
        <v>0</v>
      </c>
      <c r="G81" s="91">
        <v>0</v>
      </c>
    </row>
    <row r="82" spans="1:7" ht="25.5" x14ac:dyDescent="0.25">
      <c r="A82" s="87">
        <v>321</v>
      </c>
      <c r="B82" s="88"/>
      <c r="C82" s="89"/>
      <c r="D82" s="89" t="s">
        <v>93</v>
      </c>
      <c r="E82" s="90">
        <v>0</v>
      </c>
      <c r="F82" s="90">
        <v>0</v>
      </c>
      <c r="G82" s="91">
        <v>0</v>
      </c>
    </row>
    <row r="83" spans="1:7" ht="25.5" x14ac:dyDescent="0.25">
      <c r="A83" s="123">
        <v>3212</v>
      </c>
      <c r="B83" s="124"/>
      <c r="C83" s="107"/>
      <c r="D83" s="107" t="s">
        <v>95</v>
      </c>
      <c r="E83" s="93">
        <v>0</v>
      </c>
      <c r="F83" s="93">
        <v>0</v>
      </c>
      <c r="G83" s="94">
        <v>0</v>
      </c>
    </row>
    <row r="84" spans="1:7" ht="25.5" customHeight="1" x14ac:dyDescent="0.25">
      <c r="A84" s="164" t="s">
        <v>139</v>
      </c>
      <c r="B84" s="165"/>
      <c r="C84" s="81"/>
      <c r="D84" s="81" t="s">
        <v>140</v>
      </c>
      <c r="E84" s="82">
        <v>0</v>
      </c>
      <c r="F84" s="82">
        <v>1500</v>
      </c>
      <c r="G84" s="83">
        <v>0</v>
      </c>
    </row>
    <row r="85" spans="1:7" ht="15" customHeight="1" x14ac:dyDescent="0.25">
      <c r="A85" s="162" t="s">
        <v>90</v>
      </c>
      <c r="B85" s="163"/>
      <c r="C85" s="131"/>
      <c r="D85" s="131" t="s">
        <v>79</v>
      </c>
      <c r="E85" s="85">
        <v>0</v>
      </c>
      <c r="F85" s="85">
        <v>1500</v>
      </c>
      <c r="G85" s="86">
        <v>0</v>
      </c>
    </row>
    <row r="86" spans="1:7" ht="25.5" x14ac:dyDescent="0.25">
      <c r="A86" s="87">
        <v>4</v>
      </c>
      <c r="B86" s="88"/>
      <c r="C86" s="89"/>
      <c r="D86" s="89" t="s">
        <v>141</v>
      </c>
      <c r="E86" s="90">
        <v>0</v>
      </c>
      <c r="F86" s="90">
        <v>1500</v>
      </c>
      <c r="G86" s="91">
        <v>0</v>
      </c>
    </row>
    <row r="87" spans="1:7" ht="38.25" x14ac:dyDescent="0.25">
      <c r="A87" s="87">
        <v>42</v>
      </c>
      <c r="B87" s="88"/>
      <c r="C87" s="89"/>
      <c r="D87" s="89" t="s">
        <v>142</v>
      </c>
      <c r="E87" s="90">
        <v>0</v>
      </c>
      <c r="F87" s="90">
        <v>1500</v>
      </c>
      <c r="G87" s="91">
        <v>0</v>
      </c>
    </row>
    <row r="88" spans="1:7" ht="38.25" x14ac:dyDescent="0.25">
      <c r="A88" s="87">
        <v>424</v>
      </c>
      <c r="B88" s="88"/>
      <c r="C88" s="89"/>
      <c r="D88" s="89" t="s">
        <v>143</v>
      </c>
      <c r="E88" s="90">
        <v>0</v>
      </c>
      <c r="F88" s="90">
        <v>1500</v>
      </c>
      <c r="G88" s="91">
        <v>0</v>
      </c>
    </row>
    <row r="89" spans="1:7" x14ac:dyDescent="0.25">
      <c r="A89" s="132">
        <v>4241</v>
      </c>
      <c r="B89" s="133"/>
      <c r="C89" s="89"/>
      <c r="D89" s="134" t="s">
        <v>144</v>
      </c>
      <c r="E89" s="93">
        <v>0</v>
      </c>
      <c r="F89" s="93">
        <v>1500</v>
      </c>
      <c r="G89" s="94">
        <v>0</v>
      </c>
    </row>
    <row r="90" spans="1:7" ht="51" customHeight="1" x14ac:dyDescent="0.25">
      <c r="A90" s="164" t="s">
        <v>145</v>
      </c>
      <c r="B90" s="165"/>
      <c r="C90" s="81"/>
      <c r="D90" s="81" t="s">
        <v>146</v>
      </c>
      <c r="E90" s="82">
        <v>0</v>
      </c>
      <c r="F90" s="82">
        <v>3637.5</v>
      </c>
      <c r="G90" s="83">
        <v>0</v>
      </c>
    </row>
    <row r="91" spans="1:7" ht="15" customHeight="1" x14ac:dyDescent="0.25">
      <c r="A91" s="162" t="s">
        <v>90</v>
      </c>
      <c r="B91" s="163"/>
      <c r="C91" s="131"/>
      <c r="D91" s="131" t="s">
        <v>79</v>
      </c>
      <c r="E91" s="85">
        <v>0</v>
      </c>
      <c r="F91" s="85">
        <v>3637.5</v>
      </c>
      <c r="G91" s="86">
        <v>0</v>
      </c>
    </row>
    <row r="92" spans="1:7" x14ac:dyDescent="0.25">
      <c r="A92" s="87">
        <v>3</v>
      </c>
      <c r="B92" s="88"/>
      <c r="C92" s="89"/>
      <c r="D92" s="89" t="s">
        <v>91</v>
      </c>
      <c r="E92" s="97">
        <v>0</v>
      </c>
      <c r="F92" s="97">
        <v>3637.5</v>
      </c>
      <c r="G92" s="98">
        <v>0</v>
      </c>
    </row>
    <row r="93" spans="1:7" x14ac:dyDescent="0.25">
      <c r="A93" s="87">
        <v>32</v>
      </c>
      <c r="B93" s="88"/>
      <c r="C93" s="89"/>
      <c r="D93" s="89" t="s">
        <v>92</v>
      </c>
      <c r="E93" s="97">
        <v>0</v>
      </c>
      <c r="F93" s="97">
        <v>3637.5</v>
      </c>
      <c r="G93" s="98">
        <v>0</v>
      </c>
    </row>
    <row r="94" spans="1:7" x14ac:dyDescent="0.25">
      <c r="A94" s="87">
        <v>323</v>
      </c>
      <c r="B94" s="88"/>
      <c r="C94" s="89"/>
      <c r="D94" s="92" t="s">
        <v>102</v>
      </c>
      <c r="E94" s="90">
        <v>0</v>
      </c>
      <c r="F94" s="90">
        <v>3637.5</v>
      </c>
      <c r="G94" s="91">
        <v>0</v>
      </c>
    </row>
    <row r="95" spans="1:7" ht="25.5" x14ac:dyDescent="0.25">
      <c r="A95" s="123">
        <v>3232</v>
      </c>
      <c r="B95" s="124"/>
      <c r="C95" s="107"/>
      <c r="D95" s="125" t="s">
        <v>119</v>
      </c>
      <c r="E95" s="93">
        <v>0</v>
      </c>
      <c r="F95" s="93">
        <v>3637.5</v>
      </c>
      <c r="G95" s="94">
        <v>0</v>
      </c>
    </row>
    <row r="96" spans="1:7" ht="51" x14ac:dyDescent="0.25">
      <c r="A96" s="160" t="s">
        <v>147</v>
      </c>
      <c r="B96" s="161"/>
      <c r="C96" s="78"/>
      <c r="D96" s="78" t="s">
        <v>148</v>
      </c>
      <c r="E96" s="95">
        <v>1408600</v>
      </c>
      <c r="F96" s="95">
        <f>F97+F129+F150</f>
        <v>828284.45</v>
      </c>
      <c r="G96" s="96">
        <f t="shared" si="1"/>
        <v>58.801962941928153</v>
      </c>
    </row>
    <row r="97" spans="1:7" ht="15" customHeight="1" x14ac:dyDescent="0.25">
      <c r="A97" s="164" t="s">
        <v>88</v>
      </c>
      <c r="B97" s="165"/>
      <c r="C97" s="81"/>
      <c r="D97" s="81" t="s">
        <v>89</v>
      </c>
      <c r="E97" s="82">
        <v>22000</v>
      </c>
      <c r="F97" s="82">
        <v>3717.76</v>
      </c>
      <c r="G97" s="83">
        <f t="shared" si="1"/>
        <v>16.898909090909093</v>
      </c>
    </row>
    <row r="98" spans="1:7" ht="15" customHeight="1" x14ac:dyDescent="0.25">
      <c r="A98" s="162" t="s">
        <v>149</v>
      </c>
      <c r="B98" s="163"/>
      <c r="C98" s="131"/>
      <c r="D98" s="131" t="s">
        <v>150</v>
      </c>
      <c r="E98" s="85">
        <v>22000</v>
      </c>
      <c r="F98" s="85">
        <f>F99+F124</f>
        <v>3717.76</v>
      </c>
      <c r="G98" s="86">
        <f t="shared" si="1"/>
        <v>16.898909090909093</v>
      </c>
    </row>
    <row r="99" spans="1:7" x14ac:dyDescent="0.25">
      <c r="A99" s="157">
        <v>3</v>
      </c>
      <c r="B99" s="158"/>
      <c r="C99" s="159"/>
      <c r="D99" s="89" t="s">
        <v>91</v>
      </c>
      <c r="E99" s="90">
        <v>20900</v>
      </c>
      <c r="F99" s="90">
        <v>3717.76</v>
      </c>
      <c r="G99" s="91">
        <f t="shared" si="1"/>
        <v>17.788325358851676</v>
      </c>
    </row>
    <row r="100" spans="1:7" x14ac:dyDescent="0.25">
      <c r="A100" s="157">
        <v>32</v>
      </c>
      <c r="B100" s="158"/>
      <c r="C100" s="159"/>
      <c r="D100" s="92" t="s">
        <v>92</v>
      </c>
      <c r="E100" s="90">
        <v>20900</v>
      </c>
      <c r="F100" s="90">
        <f>F101+F105+F112+F121</f>
        <v>3717.7599999999998</v>
      </c>
      <c r="G100" s="91">
        <f t="shared" si="1"/>
        <v>17.788325358851672</v>
      </c>
    </row>
    <row r="101" spans="1:7" ht="25.5" x14ac:dyDescent="0.25">
      <c r="A101" s="87">
        <v>321</v>
      </c>
      <c r="B101" s="88"/>
      <c r="C101" s="89"/>
      <c r="D101" s="89" t="s">
        <v>93</v>
      </c>
      <c r="E101" s="90">
        <v>1400</v>
      </c>
      <c r="F101" s="90">
        <v>0</v>
      </c>
      <c r="G101" s="91">
        <f t="shared" si="1"/>
        <v>0</v>
      </c>
    </row>
    <row r="102" spans="1:7" x14ac:dyDescent="0.25">
      <c r="A102" s="132">
        <v>3211</v>
      </c>
      <c r="B102" s="88"/>
      <c r="C102" s="89"/>
      <c r="D102" s="134" t="s">
        <v>94</v>
      </c>
      <c r="E102" s="93">
        <v>1000</v>
      </c>
      <c r="F102" s="93">
        <v>0</v>
      </c>
      <c r="G102" s="94">
        <f t="shared" si="1"/>
        <v>0</v>
      </c>
    </row>
    <row r="103" spans="1:7" ht="25.5" x14ac:dyDescent="0.25">
      <c r="A103" s="132">
        <v>3213</v>
      </c>
      <c r="B103" s="88"/>
      <c r="C103" s="89"/>
      <c r="D103" s="134" t="s">
        <v>96</v>
      </c>
      <c r="E103" s="93">
        <v>200</v>
      </c>
      <c r="F103" s="93">
        <v>0</v>
      </c>
      <c r="G103" s="94">
        <f t="shared" si="1"/>
        <v>0</v>
      </c>
    </row>
    <row r="104" spans="1:7" ht="25.5" x14ac:dyDescent="0.25">
      <c r="A104" s="132">
        <v>3214</v>
      </c>
      <c r="B104" s="88"/>
      <c r="C104" s="89"/>
      <c r="D104" s="134" t="s">
        <v>97</v>
      </c>
      <c r="E104" s="93">
        <v>200</v>
      </c>
      <c r="F104" s="93">
        <v>0</v>
      </c>
      <c r="G104" s="94">
        <f t="shared" si="1"/>
        <v>0</v>
      </c>
    </row>
    <row r="105" spans="1:7" ht="25.5" x14ac:dyDescent="0.25">
      <c r="A105" s="87">
        <v>322</v>
      </c>
      <c r="B105" s="88"/>
      <c r="C105" s="89"/>
      <c r="D105" s="89" t="s">
        <v>98</v>
      </c>
      <c r="E105" s="90">
        <v>4300</v>
      </c>
      <c r="F105" s="90">
        <f>F106+F109+F111</f>
        <v>934.36999999999989</v>
      </c>
      <c r="G105" s="91">
        <f t="shared" si="1"/>
        <v>21.729534883720927</v>
      </c>
    </row>
    <row r="106" spans="1:7" ht="25.5" x14ac:dyDescent="0.25">
      <c r="A106" s="132">
        <v>3221</v>
      </c>
      <c r="B106" s="88"/>
      <c r="C106" s="89"/>
      <c r="D106" s="134" t="s">
        <v>99</v>
      </c>
      <c r="E106" s="93">
        <v>3000</v>
      </c>
      <c r="F106" s="93">
        <v>191.78</v>
      </c>
      <c r="G106" s="94">
        <f t="shared" si="1"/>
        <v>6.3926666666666669</v>
      </c>
    </row>
    <row r="107" spans="1:7" x14ac:dyDescent="0.25">
      <c r="A107" s="132">
        <v>3222</v>
      </c>
      <c r="B107" s="88"/>
      <c r="C107" s="89"/>
      <c r="D107" s="134" t="s">
        <v>151</v>
      </c>
      <c r="E107" s="93">
        <v>0</v>
      </c>
      <c r="F107" s="93">
        <v>0</v>
      </c>
      <c r="G107" s="94">
        <v>0</v>
      </c>
    </row>
    <row r="108" spans="1:7" x14ac:dyDescent="0.25">
      <c r="A108" s="132">
        <v>3223</v>
      </c>
      <c r="B108" s="88"/>
      <c r="C108" s="89"/>
      <c r="D108" s="134" t="s">
        <v>152</v>
      </c>
      <c r="E108" s="93">
        <v>0</v>
      </c>
      <c r="F108" s="93">
        <v>0</v>
      </c>
      <c r="G108" s="94">
        <v>0</v>
      </c>
    </row>
    <row r="109" spans="1:7" ht="25.5" x14ac:dyDescent="0.25">
      <c r="A109" s="132">
        <v>3224</v>
      </c>
      <c r="B109" s="88"/>
      <c r="C109" s="89"/>
      <c r="D109" s="134" t="s">
        <v>118</v>
      </c>
      <c r="E109" s="93">
        <v>1000</v>
      </c>
      <c r="F109" s="93">
        <v>546.03</v>
      </c>
      <c r="G109" s="94">
        <f t="shared" si="1"/>
        <v>54.603000000000002</v>
      </c>
    </row>
    <row r="110" spans="1:7" x14ac:dyDescent="0.25">
      <c r="A110" s="132">
        <v>3225</v>
      </c>
      <c r="B110" s="88"/>
      <c r="C110" s="89"/>
      <c r="D110" s="134" t="s">
        <v>100</v>
      </c>
      <c r="E110" s="93">
        <v>100</v>
      </c>
      <c r="F110" s="93">
        <v>0</v>
      </c>
      <c r="G110" s="94">
        <f t="shared" si="1"/>
        <v>0</v>
      </c>
    </row>
    <row r="111" spans="1:7" ht="25.5" x14ac:dyDescent="0.25">
      <c r="A111" s="132">
        <v>3227</v>
      </c>
      <c r="B111" s="88"/>
      <c r="C111" s="89"/>
      <c r="D111" s="134" t="s">
        <v>153</v>
      </c>
      <c r="E111" s="93">
        <v>200</v>
      </c>
      <c r="F111" s="93">
        <v>196.56</v>
      </c>
      <c r="G111" s="94">
        <f t="shared" si="1"/>
        <v>98.28</v>
      </c>
    </row>
    <row r="112" spans="1:7" x14ac:dyDescent="0.25">
      <c r="A112" s="87">
        <v>323</v>
      </c>
      <c r="B112" s="88"/>
      <c r="C112" s="89"/>
      <c r="D112" s="89" t="s">
        <v>102</v>
      </c>
      <c r="E112" s="90">
        <v>11050</v>
      </c>
      <c r="F112" s="90">
        <f>F114+F117+F118+F120</f>
        <v>2571.69</v>
      </c>
      <c r="G112" s="91">
        <f t="shared" si="1"/>
        <v>23.273212669683257</v>
      </c>
    </row>
    <row r="113" spans="1:7" ht="25.5" x14ac:dyDescent="0.25">
      <c r="A113" s="123">
        <v>3231</v>
      </c>
      <c r="B113" s="88"/>
      <c r="C113" s="89"/>
      <c r="D113" s="125" t="s">
        <v>194</v>
      </c>
      <c r="E113" s="93">
        <v>200</v>
      </c>
      <c r="F113" s="93">
        <v>0</v>
      </c>
      <c r="G113" s="94">
        <f t="shared" si="1"/>
        <v>0</v>
      </c>
    </row>
    <row r="114" spans="1:7" ht="25.5" x14ac:dyDescent="0.25">
      <c r="A114" s="132">
        <v>3232</v>
      </c>
      <c r="B114" s="88"/>
      <c r="C114" s="89"/>
      <c r="D114" s="134" t="s">
        <v>119</v>
      </c>
      <c r="E114" s="93">
        <v>4000</v>
      </c>
      <c r="F114" s="93">
        <v>0</v>
      </c>
      <c r="G114" s="94">
        <f t="shared" si="1"/>
        <v>0</v>
      </c>
    </row>
    <row r="115" spans="1:7" x14ac:dyDescent="0.25">
      <c r="A115" s="132">
        <v>3235</v>
      </c>
      <c r="B115" s="88"/>
      <c r="C115" s="89"/>
      <c r="D115" s="134" t="s">
        <v>105</v>
      </c>
      <c r="E115" s="93">
        <v>200</v>
      </c>
      <c r="F115" s="93">
        <v>0</v>
      </c>
      <c r="G115" s="94">
        <f t="shared" si="1"/>
        <v>0</v>
      </c>
    </row>
    <row r="116" spans="1:7" ht="25.5" x14ac:dyDescent="0.25">
      <c r="A116" s="132">
        <v>3236</v>
      </c>
      <c r="B116" s="88"/>
      <c r="C116" s="89"/>
      <c r="D116" s="134" t="s">
        <v>106</v>
      </c>
      <c r="E116" s="93">
        <v>50</v>
      </c>
      <c r="F116" s="93">
        <v>0</v>
      </c>
      <c r="G116" s="94">
        <f t="shared" si="1"/>
        <v>0</v>
      </c>
    </row>
    <row r="117" spans="1:7" x14ac:dyDescent="0.25">
      <c r="A117" s="132">
        <v>3234</v>
      </c>
      <c r="B117" s="88"/>
      <c r="C117" s="89"/>
      <c r="D117" s="134" t="s">
        <v>104</v>
      </c>
      <c r="E117" s="93">
        <v>5000</v>
      </c>
      <c r="F117" s="93">
        <v>2571.69</v>
      </c>
      <c r="G117" s="94">
        <f t="shared" si="1"/>
        <v>51.433799999999998</v>
      </c>
    </row>
    <row r="118" spans="1:7" x14ac:dyDescent="0.25">
      <c r="A118" s="132">
        <v>3237</v>
      </c>
      <c r="B118" s="88"/>
      <c r="C118" s="89"/>
      <c r="D118" s="134" t="s">
        <v>154</v>
      </c>
      <c r="E118" s="93">
        <v>1000</v>
      </c>
      <c r="F118" s="93"/>
      <c r="G118" s="94">
        <f t="shared" si="1"/>
        <v>0</v>
      </c>
    </row>
    <row r="119" spans="1:7" x14ac:dyDescent="0.25">
      <c r="A119" s="132">
        <v>3238</v>
      </c>
      <c r="B119" s="88"/>
      <c r="C119" s="89"/>
      <c r="D119" s="134" t="s">
        <v>108</v>
      </c>
      <c r="E119" s="93">
        <v>100</v>
      </c>
      <c r="F119" s="93">
        <v>0</v>
      </c>
      <c r="G119" s="94">
        <f t="shared" si="1"/>
        <v>0</v>
      </c>
    </row>
    <row r="120" spans="1:7" x14ac:dyDescent="0.25">
      <c r="A120" s="132">
        <v>3239</v>
      </c>
      <c r="B120" s="88"/>
      <c r="C120" s="89"/>
      <c r="D120" s="134" t="s">
        <v>109</v>
      </c>
      <c r="E120" s="93">
        <v>500</v>
      </c>
      <c r="F120" s="93">
        <v>0</v>
      </c>
      <c r="G120" s="94">
        <f t="shared" si="1"/>
        <v>0</v>
      </c>
    </row>
    <row r="121" spans="1:7" ht="25.5" x14ac:dyDescent="0.25">
      <c r="A121" s="87">
        <v>329</v>
      </c>
      <c r="B121" s="88"/>
      <c r="C121" s="89"/>
      <c r="D121" s="89" t="s">
        <v>110</v>
      </c>
      <c r="E121" s="90">
        <v>4150</v>
      </c>
      <c r="F121" s="90">
        <f>F122+F123</f>
        <v>211.7</v>
      </c>
      <c r="G121" s="91">
        <f t="shared" si="1"/>
        <v>5.1012048192771084</v>
      </c>
    </row>
    <row r="122" spans="1:7" x14ac:dyDescent="0.25">
      <c r="A122" s="132">
        <v>3293</v>
      </c>
      <c r="B122" s="88"/>
      <c r="C122" s="89"/>
      <c r="D122" s="134" t="s">
        <v>111</v>
      </c>
      <c r="E122" s="93">
        <v>1000</v>
      </c>
      <c r="F122" s="93">
        <v>211.7</v>
      </c>
      <c r="G122" s="94">
        <f t="shared" si="1"/>
        <v>21.17</v>
      </c>
    </row>
    <row r="123" spans="1:7" ht="25.5" x14ac:dyDescent="0.25">
      <c r="A123" s="132">
        <v>3299</v>
      </c>
      <c r="B123" s="88"/>
      <c r="C123" s="89"/>
      <c r="D123" s="134" t="s">
        <v>110</v>
      </c>
      <c r="E123" s="93">
        <v>3150</v>
      </c>
      <c r="F123" s="93">
        <v>0</v>
      </c>
      <c r="G123" s="94">
        <f t="shared" si="1"/>
        <v>0</v>
      </c>
    </row>
    <row r="124" spans="1:7" ht="25.5" x14ac:dyDescent="0.25">
      <c r="A124" s="157">
        <v>4</v>
      </c>
      <c r="B124" s="158"/>
      <c r="C124" s="159"/>
      <c r="D124" s="89" t="s">
        <v>141</v>
      </c>
      <c r="E124" s="90">
        <v>1100</v>
      </c>
      <c r="F124" s="90">
        <v>0</v>
      </c>
      <c r="G124" s="91">
        <f t="shared" si="1"/>
        <v>0</v>
      </c>
    </row>
    <row r="125" spans="1:7" ht="38.25" x14ac:dyDescent="0.25">
      <c r="A125" s="157">
        <v>42</v>
      </c>
      <c r="B125" s="158"/>
      <c r="C125" s="159"/>
      <c r="D125" s="89" t="s">
        <v>142</v>
      </c>
      <c r="E125" s="90">
        <v>1100</v>
      </c>
      <c r="F125" s="90">
        <v>0</v>
      </c>
      <c r="G125" s="91">
        <f t="shared" si="1"/>
        <v>0</v>
      </c>
    </row>
    <row r="126" spans="1:7" x14ac:dyDescent="0.25">
      <c r="A126" s="87">
        <v>422</v>
      </c>
      <c r="B126" s="88"/>
      <c r="C126" s="89"/>
      <c r="D126" s="89" t="s">
        <v>155</v>
      </c>
      <c r="E126" s="90">
        <v>1000</v>
      </c>
      <c r="F126" s="90">
        <v>0</v>
      </c>
      <c r="G126" s="91">
        <f t="shared" si="1"/>
        <v>0</v>
      </c>
    </row>
    <row r="127" spans="1:7" x14ac:dyDescent="0.25">
      <c r="A127" s="132">
        <v>4221</v>
      </c>
      <c r="B127" s="88"/>
      <c r="C127" s="89"/>
      <c r="D127" s="134" t="s">
        <v>156</v>
      </c>
      <c r="E127" s="93">
        <v>1000</v>
      </c>
      <c r="F127" s="93">
        <v>0</v>
      </c>
      <c r="G127" s="94">
        <f t="shared" si="1"/>
        <v>0</v>
      </c>
    </row>
    <row r="128" spans="1:7" x14ac:dyDescent="0.25">
      <c r="A128" s="132">
        <v>4241</v>
      </c>
      <c r="B128" s="88"/>
      <c r="C128" s="89"/>
      <c r="D128" s="134" t="s">
        <v>144</v>
      </c>
      <c r="E128" s="93">
        <v>100</v>
      </c>
      <c r="F128" s="93">
        <v>0</v>
      </c>
      <c r="G128" s="94">
        <f t="shared" si="1"/>
        <v>0</v>
      </c>
    </row>
    <row r="129" spans="1:7" ht="38.25" x14ac:dyDescent="0.25">
      <c r="A129" s="164" t="s">
        <v>116</v>
      </c>
      <c r="B129" s="165"/>
      <c r="C129" s="81"/>
      <c r="D129" s="81" t="s">
        <v>157</v>
      </c>
      <c r="E129" s="82">
        <v>1380000</v>
      </c>
      <c r="F129" s="82">
        <v>814422.35</v>
      </c>
      <c r="G129" s="83">
        <f t="shared" si="1"/>
        <v>59.016112318840577</v>
      </c>
    </row>
    <row r="130" spans="1:7" ht="15" customHeight="1" x14ac:dyDescent="0.25">
      <c r="A130" s="162" t="s">
        <v>158</v>
      </c>
      <c r="B130" s="163"/>
      <c r="C130" s="131"/>
      <c r="D130" s="131" t="s">
        <v>56</v>
      </c>
      <c r="E130" s="85">
        <v>1380000</v>
      </c>
      <c r="F130" s="85">
        <v>814422.35</v>
      </c>
      <c r="G130" s="86">
        <f t="shared" si="1"/>
        <v>59.016112318840577</v>
      </c>
    </row>
    <row r="131" spans="1:7" x14ac:dyDescent="0.25">
      <c r="A131" s="157">
        <v>3</v>
      </c>
      <c r="B131" s="158"/>
      <c r="C131" s="159"/>
      <c r="D131" s="89" t="s">
        <v>91</v>
      </c>
      <c r="E131" s="90">
        <v>1380000</v>
      </c>
      <c r="F131" s="90">
        <f>F132+F139</f>
        <v>814422.34999999986</v>
      </c>
      <c r="G131" s="91">
        <f t="shared" si="1"/>
        <v>59.016112318840577</v>
      </c>
    </row>
    <row r="132" spans="1:7" x14ac:dyDescent="0.25">
      <c r="A132" s="87">
        <v>31</v>
      </c>
      <c r="B132" s="88"/>
      <c r="C132" s="89"/>
      <c r="D132" s="89" t="s">
        <v>133</v>
      </c>
      <c r="E132" s="90">
        <v>1378000</v>
      </c>
      <c r="F132" s="90">
        <f>F133+F135+F137</f>
        <v>808613.75999999989</v>
      </c>
      <c r="G132" s="91">
        <f t="shared" si="1"/>
        <v>58.680243831640055</v>
      </c>
    </row>
    <row r="133" spans="1:7" x14ac:dyDescent="0.25">
      <c r="A133" s="87">
        <v>311</v>
      </c>
      <c r="B133" s="88"/>
      <c r="C133" s="89"/>
      <c r="D133" s="89" t="s">
        <v>134</v>
      </c>
      <c r="E133" s="90">
        <v>1100000</v>
      </c>
      <c r="F133" s="93">
        <v>678727.21</v>
      </c>
      <c r="G133" s="91">
        <f t="shared" ref="G133:G155" si="2">F133/E133*100</f>
        <v>61.702473636363628</v>
      </c>
    </row>
    <row r="134" spans="1:7" x14ac:dyDescent="0.25">
      <c r="A134" s="123">
        <v>3111</v>
      </c>
      <c r="B134" s="124"/>
      <c r="C134" s="107"/>
      <c r="D134" s="107" t="s">
        <v>135</v>
      </c>
      <c r="E134" s="93">
        <v>1100000</v>
      </c>
      <c r="F134" s="93">
        <v>678727.21</v>
      </c>
      <c r="G134" s="94">
        <f t="shared" si="2"/>
        <v>61.702473636363628</v>
      </c>
    </row>
    <row r="135" spans="1:7" ht="25.5" x14ac:dyDescent="0.25">
      <c r="A135" s="87">
        <v>312</v>
      </c>
      <c r="B135" s="88"/>
      <c r="C135" s="89"/>
      <c r="D135" s="89" t="s">
        <v>136</v>
      </c>
      <c r="E135" s="90">
        <v>78000</v>
      </c>
      <c r="F135" s="90">
        <v>20308.47</v>
      </c>
      <c r="G135" s="91">
        <f t="shared" si="2"/>
        <v>26.0365</v>
      </c>
    </row>
    <row r="136" spans="1:7" x14ac:dyDescent="0.25">
      <c r="A136" s="123">
        <v>3121</v>
      </c>
      <c r="B136" s="124"/>
      <c r="C136" s="107"/>
      <c r="D136" s="107" t="s">
        <v>136</v>
      </c>
      <c r="E136" s="93">
        <v>78000</v>
      </c>
      <c r="F136" s="93">
        <v>20308.47</v>
      </c>
      <c r="G136" s="94">
        <f t="shared" si="2"/>
        <v>26.0365</v>
      </c>
    </row>
    <row r="137" spans="1:7" x14ac:dyDescent="0.25">
      <c r="A137" s="87">
        <v>313</v>
      </c>
      <c r="B137" s="88"/>
      <c r="C137" s="89"/>
      <c r="D137" s="89" t="s">
        <v>137</v>
      </c>
      <c r="E137" s="90">
        <v>200000</v>
      </c>
      <c r="F137" s="90">
        <v>109578.08</v>
      </c>
      <c r="G137" s="91">
        <f t="shared" si="2"/>
        <v>54.78904</v>
      </c>
    </row>
    <row r="138" spans="1:7" ht="25.5" x14ac:dyDescent="0.25">
      <c r="A138" s="123">
        <v>3132</v>
      </c>
      <c r="B138" s="124"/>
      <c r="C138" s="107"/>
      <c r="D138" s="107" t="s">
        <v>138</v>
      </c>
      <c r="E138" s="93">
        <v>200000</v>
      </c>
      <c r="F138" s="93">
        <v>109578.08</v>
      </c>
      <c r="G138" s="94">
        <f t="shared" si="2"/>
        <v>54.78904</v>
      </c>
    </row>
    <row r="139" spans="1:7" x14ac:dyDescent="0.25">
      <c r="A139" s="87">
        <v>32</v>
      </c>
      <c r="B139" s="88"/>
      <c r="C139" s="89"/>
      <c r="D139" s="89" t="s">
        <v>92</v>
      </c>
      <c r="E139" s="90">
        <v>2000</v>
      </c>
      <c r="F139" s="90">
        <f>F140+F142</f>
        <v>5808.59</v>
      </c>
      <c r="G139" s="91">
        <v>0</v>
      </c>
    </row>
    <row r="140" spans="1:7" x14ac:dyDescent="0.25">
      <c r="A140" s="87">
        <v>323</v>
      </c>
      <c r="B140" s="88"/>
      <c r="C140" s="89"/>
      <c r="D140" s="89" t="s">
        <v>102</v>
      </c>
      <c r="E140" s="90">
        <v>0</v>
      </c>
      <c r="F140" s="90">
        <v>2710.08</v>
      </c>
      <c r="G140" s="91">
        <v>0</v>
      </c>
    </row>
    <row r="141" spans="1:7" x14ac:dyDescent="0.25">
      <c r="A141" s="123">
        <v>3237</v>
      </c>
      <c r="B141" s="124"/>
      <c r="C141" s="107"/>
      <c r="D141" s="107" t="s">
        <v>107</v>
      </c>
      <c r="E141" s="93">
        <v>0</v>
      </c>
      <c r="F141" s="93">
        <v>2710.08</v>
      </c>
      <c r="G141" s="94">
        <v>0</v>
      </c>
    </row>
    <row r="142" spans="1:7" ht="25.5" x14ac:dyDescent="0.25">
      <c r="A142" s="87">
        <v>329</v>
      </c>
      <c r="B142" s="88"/>
      <c r="C142" s="89"/>
      <c r="D142" s="89" t="s">
        <v>110</v>
      </c>
      <c r="E142" s="90">
        <v>2000</v>
      </c>
      <c r="F142" s="90">
        <f>F143+F144</f>
        <v>3098.51</v>
      </c>
      <c r="G142" s="91">
        <f t="shared" si="2"/>
        <v>154.9255</v>
      </c>
    </row>
    <row r="143" spans="1:7" x14ac:dyDescent="0.25">
      <c r="A143" s="123">
        <v>3295</v>
      </c>
      <c r="B143" s="88"/>
      <c r="C143" s="89"/>
      <c r="D143" s="135" t="s">
        <v>159</v>
      </c>
      <c r="E143" s="93">
        <v>2000</v>
      </c>
      <c r="F143" s="93">
        <v>1332</v>
      </c>
      <c r="G143" s="91">
        <f t="shared" si="2"/>
        <v>66.600000000000009</v>
      </c>
    </row>
    <row r="144" spans="1:7" ht="25.5" x14ac:dyDescent="0.25">
      <c r="A144" s="132">
        <v>3299</v>
      </c>
      <c r="B144" s="133"/>
      <c r="C144" s="89"/>
      <c r="D144" s="134" t="s">
        <v>110</v>
      </c>
      <c r="E144" s="93">
        <v>0</v>
      </c>
      <c r="F144" s="93">
        <v>1766.51</v>
      </c>
      <c r="G144" s="91">
        <v>0</v>
      </c>
    </row>
    <row r="145" spans="1:7" ht="25.5" customHeight="1" x14ac:dyDescent="0.25">
      <c r="A145" s="166" t="s">
        <v>160</v>
      </c>
      <c r="B145" s="167"/>
      <c r="C145" s="136"/>
      <c r="D145" s="136" t="s">
        <v>161</v>
      </c>
      <c r="E145" s="99">
        <v>100</v>
      </c>
      <c r="F145" s="99">
        <v>0</v>
      </c>
      <c r="G145" s="99">
        <f t="shared" si="2"/>
        <v>0</v>
      </c>
    </row>
    <row r="146" spans="1:7" x14ac:dyDescent="0.25">
      <c r="A146" s="87">
        <v>3</v>
      </c>
      <c r="B146" s="88"/>
      <c r="C146" s="89"/>
      <c r="D146" s="89" t="s">
        <v>91</v>
      </c>
      <c r="E146" s="90">
        <v>100</v>
      </c>
      <c r="F146" s="90">
        <v>0</v>
      </c>
      <c r="G146" s="90">
        <f t="shared" si="2"/>
        <v>0</v>
      </c>
    </row>
    <row r="147" spans="1:7" x14ac:dyDescent="0.25">
      <c r="A147" s="87">
        <v>32</v>
      </c>
      <c r="B147" s="88"/>
      <c r="C147" s="89"/>
      <c r="D147" s="89" t="s">
        <v>92</v>
      </c>
      <c r="E147" s="90">
        <v>100</v>
      </c>
      <c r="F147" s="90">
        <v>0</v>
      </c>
      <c r="G147" s="90">
        <f t="shared" si="2"/>
        <v>0</v>
      </c>
    </row>
    <row r="148" spans="1:7" ht="25.5" x14ac:dyDescent="0.25">
      <c r="A148" s="87">
        <v>329</v>
      </c>
      <c r="B148" s="88"/>
      <c r="C148" s="89"/>
      <c r="D148" s="89" t="s">
        <v>110</v>
      </c>
      <c r="E148" s="90">
        <v>100</v>
      </c>
      <c r="F148" s="90">
        <v>0</v>
      </c>
      <c r="G148" s="90">
        <f t="shared" si="2"/>
        <v>0</v>
      </c>
    </row>
    <row r="149" spans="1:7" ht="25.5" x14ac:dyDescent="0.25">
      <c r="A149" s="132">
        <v>3299</v>
      </c>
      <c r="B149" s="133"/>
      <c r="C149" s="89"/>
      <c r="D149" s="134" t="s">
        <v>110</v>
      </c>
      <c r="E149" s="93">
        <v>100</v>
      </c>
      <c r="F149" s="93">
        <v>0</v>
      </c>
      <c r="G149" s="93">
        <f t="shared" si="2"/>
        <v>0</v>
      </c>
    </row>
    <row r="150" spans="1:7" ht="15" customHeight="1" x14ac:dyDescent="0.25">
      <c r="A150" s="164" t="s">
        <v>162</v>
      </c>
      <c r="B150" s="165"/>
      <c r="C150" s="81"/>
      <c r="D150" s="81" t="s">
        <v>163</v>
      </c>
      <c r="E150" s="82">
        <v>6500</v>
      </c>
      <c r="F150" s="82">
        <v>10144.34</v>
      </c>
      <c r="G150" s="82">
        <f t="shared" si="2"/>
        <v>156.06676923076924</v>
      </c>
    </row>
    <row r="151" spans="1:7" ht="15" customHeight="1" x14ac:dyDescent="0.25">
      <c r="A151" s="162" t="s">
        <v>164</v>
      </c>
      <c r="B151" s="163"/>
      <c r="C151" s="131"/>
      <c r="D151" s="131" t="s">
        <v>165</v>
      </c>
      <c r="E151" s="85">
        <v>6500</v>
      </c>
      <c r="F151" s="85">
        <v>10144.34</v>
      </c>
      <c r="G151" s="85">
        <f t="shared" si="2"/>
        <v>156.06676923076924</v>
      </c>
    </row>
    <row r="152" spans="1:7" x14ac:dyDescent="0.25">
      <c r="A152" s="87">
        <v>3</v>
      </c>
      <c r="B152" s="88"/>
      <c r="C152" s="89"/>
      <c r="D152" s="89" t="s">
        <v>91</v>
      </c>
      <c r="E152" s="97">
        <v>6500</v>
      </c>
      <c r="F152" s="97">
        <v>10144.34</v>
      </c>
      <c r="G152" s="97">
        <f t="shared" si="2"/>
        <v>156.06676923076924</v>
      </c>
    </row>
    <row r="153" spans="1:7" x14ac:dyDescent="0.25">
      <c r="A153" s="87">
        <v>32</v>
      </c>
      <c r="B153" s="88"/>
      <c r="C153" s="89"/>
      <c r="D153" s="89" t="s">
        <v>92</v>
      </c>
      <c r="E153" s="97">
        <v>6500</v>
      </c>
      <c r="F153" s="97">
        <f>F154+F156</f>
        <v>10144.34</v>
      </c>
      <c r="G153" s="97">
        <f t="shared" si="2"/>
        <v>156.06676923076924</v>
      </c>
    </row>
    <row r="154" spans="1:7" ht="25.5" x14ac:dyDescent="0.25">
      <c r="A154" s="87">
        <v>321</v>
      </c>
      <c r="B154" s="88"/>
      <c r="C154" s="89"/>
      <c r="D154" s="89" t="s">
        <v>93</v>
      </c>
      <c r="E154" s="97">
        <v>6500</v>
      </c>
      <c r="F154" s="97">
        <v>4413</v>
      </c>
      <c r="G154" s="97">
        <f t="shared" si="2"/>
        <v>67.892307692307696</v>
      </c>
    </row>
    <row r="155" spans="1:7" x14ac:dyDescent="0.25">
      <c r="A155" s="132">
        <v>3211</v>
      </c>
      <c r="B155" s="88"/>
      <c r="C155" s="89"/>
      <c r="D155" s="134" t="s">
        <v>94</v>
      </c>
      <c r="E155" s="100">
        <v>6500</v>
      </c>
      <c r="F155" s="100">
        <v>4413</v>
      </c>
      <c r="G155" s="100">
        <f t="shared" si="2"/>
        <v>67.892307692307696</v>
      </c>
    </row>
    <row r="156" spans="1:7" ht="25.5" x14ac:dyDescent="0.25">
      <c r="A156" s="87">
        <v>329</v>
      </c>
      <c r="B156" s="88"/>
      <c r="C156" s="89"/>
      <c r="D156" s="89" t="s">
        <v>110</v>
      </c>
      <c r="E156" s="90">
        <v>0</v>
      </c>
      <c r="F156" s="90">
        <v>5731.34</v>
      </c>
      <c r="G156" s="90">
        <v>0</v>
      </c>
    </row>
    <row r="157" spans="1:7" ht="25.5" x14ac:dyDescent="0.25">
      <c r="A157" s="132">
        <v>3299</v>
      </c>
      <c r="B157" s="133"/>
      <c r="C157" s="89"/>
      <c r="D157" s="134" t="s">
        <v>110</v>
      </c>
      <c r="E157" s="93">
        <v>0</v>
      </c>
      <c r="F157" s="93">
        <v>5731.34</v>
      </c>
      <c r="G157" s="93">
        <v>0</v>
      </c>
    </row>
    <row r="158" spans="1:7" ht="15" customHeight="1" x14ac:dyDescent="0.25">
      <c r="A158" s="160" t="s">
        <v>162</v>
      </c>
      <c r="B158" s="161"/>
      <c r="C158" s="78"/>
      <c r="D158" s="78" t="s">
        <v>128</v>
      </c>
      <c r="E158" s="95">
        <v>0</v>
      </c>
      <c r="F158" s="95">
        <v>560</v>
      </c>
      <c r="G158" s="96">
        <v>0</v>
      </c>
    </row>
    <row r="159" spans="1:7" ht="38.25" x14ac:dyDescent="0.25">
      <c r="A159" s="132">
        <v>6391</v>
      </c>
      <c r="B159" s="102"/>
      <c r="C159" s="103"/>
      <c r="D159" s="137" t="s">
        <v>81</v>
      </c>
      <c r="E159" s="104">
        <v>0</v>
      </c>
      <c r="F159" s="100">
        <v>560</v>
      </c>
      <c r="G159" s="101">
        <v>0</v>
      </c>
    </row>
  </sheetData>
  <mergeCells count="49">
    <mergeCell ref="A9:C9"/>
    <mergeCell ref="A3:C3"/>
    <mergeCell ref="A5:C5"/>
    <mergeCell ref="A6:C6"/>
    <mergeCell ref="A7:C7"/>
    <mergeCell ref="A8:C8"/>
    <mergeCell ref="A50:C50"/>
    <mergeCell ref="A35:B35"/>
    <mergeCell ref="A36:B36"/>
    <mergeCell ref="A37:C37"/>
    <mergeCell ref="A38:C38"/>
    <mergeCell ref="A43:C43"/>
    <mergeCell ref="A44:C44"/>
    <mergeCell ref="A45:C45"/>
    <mergeCell ref="A46:C46"/>
    <mergeCell ref="A47:C47"/>
    <mergeCell ref="A48:C48"/>
    <mergeCell ref="A49:C49"/>
    <mergeCell ref="A71:B71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5:C65"/>
    <mergeCell ref="A66:C66"/>
    <mergeCell ref="A72:B72"/>
    <mergeCell ref="A84:B84"/>
    <mergeCell ref="A85:B85"/>
    <mergeCell ref="A90:B90"/>
    <mergeCell ref="A91:B91"/>
    <mergeCell ref="A124:C124"/>
    <mergeCell ref="A125:C125"/>
    <mergeCell ref="A158:B158"/>
    <mergeCell ref="A151:B151"/>
    <mergeCell ref="A96:B96"/>
    <mergeCell ref="A97:B97"/>
    <mergeCell ref="A98:B98"/>
    <mergeCell ref="A99:C99"/>
    <mergeCell ref="A100:C100"/>
    <mergeCell ref="A129:B129"/>
    <mergeCell ref="A130:B130"/>
    <mergeCell ref="A131:C131"/>
    <mergeCell ref="A145:B145"/>
    <mergeCell ref="A150:B150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7CAA-D1DE-40B2-AE93-BD082578C33F}">
  <dimension ref="A1:N34"/>
  <sheetViews>
    <sheetView zoomScaleNormal="100" workbookViewId="0">
      <selection activeCell="D23" sqref="D23"/>
    </sheetView>
  </sheetViews>
  <sheetFormatPr defaultRowHeight="15" x14ac:dyDescent="0.25"/>
  <cols>
    <col min="1" max="1" width="29.28515625" customWidth="1"/>
    <col min="2" max="6" width="14.85546875" customWidth="1"/>
  </cols>
  <sheetData>
    <row r="1" spans="1:14" ht="20.25" customHeight="1" x14ac:dyDescent="0.3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68"/>
      <c r="K1" s="68"/>
      <c r="L1" s="68"/>
      <c r="M1" s="68"/>
      <c r="N1" s="68"/>
    </row>
    <row r="2" spans="1:14" ht="45" x14ac:dyDescent="0.25">
      <c r="A2" s="108" t="s">
        <v>166</v>
      </c>
      <c r="B2" s="108" t="s">
        <v>6</v>
      </c>
      <c r="C2" s="108" t="s">
        <v>191</v>
      </c>
      <c r="D2" s="108" t="s">
        <v>192</v>
      </c>
      <c r="E2" s="108" t="s">
        <v>167</v>
      </c>
      <c r="F2" s="108" t="s">
        <v>84</v>
      </c>
    </row>
    <row r="3" spans="1:14" x14ac:dyDescent="0.25">
      <c r="A3" s="109">
        <v>1</v>
      </c>
      <c r="B3" s="109">
        <v>2</v>
      </c>
      <c r="C3" s="109">
        <v>3</v>
      </c>
      <c r="D3" s="109">
        <v>4</v>
      </c>
      <c r="E3" s="109">
        <v>5</v>
      </c>
      <c r="F3" s="109">
        <v>6</v>
      </c>
    </row>
    <row r="4" spans="1:14" x14ac:dyDescent="0.25">
      <c r="A4" s="110"/>
      <c r="B4" s="110" t="s">
        <v>168</v>
      </c>
      <c r="C4" s="110"/>
      <c r="D4" s="110"/>
      <c r="E4" s="110"/>
      <c r="F4" s="110"/>
    </row>
    <row r="5" spans="1:14" x14ac:dyDescent="0.25">
      <c r="A5" s="6" t="s">
        <v>28</v>
      </c>
      <c r="B5" s="104">
        <f>48564.74+698.91</f>
        <v>49263.65</v>
      </c>
      <c r="C5" s="104">
        <v>16863</v>
      </c>
      <c r="D5" s="104">
        <v>19731.18</v>
      </c>
      <c r="E5" s="5">
        <f>D5/B5*100</f>
        <v>40.052208880178384</v>
      </c>
      <c r="F5" s="5">
        <f>D5/C5*100</f>
        <v>117.00871731008718</v>
      </c>
    </row>
    <row r="6" spans="1:14" x14ac:dyDescent="0.25">
      <c r="A6" s="6" t="s">
        <v>169</v>
      </c>
      <c r="B6" s="104">
        <v>49263.65</v>
      </c>
      <c r="C6" s="104">
        <v>16863</v>
      </c>
      <c r="D6" s="104">
        <v>19731.18</v>
      </c>
      <c r="E6" s="5">
        <f t="shared" ref="E6:E33" si="0">D6/B6*100</f>
        <v>40.052208880178384</v>
      </c>
      <c r="F6" s="5">
        <f t="shared" ref="F6:F33" si="1">D6/C6*100</f>
        <v>117.00871731008718</v>
      </c>
    </row>
    <row r="7" spans="1:14" x14ac:dyDescent="0.25">
      <c r="A7" s="6" t="s">
        <v>170</v>
      </c>
      <c r="B7" s="104">
        <f>B5-B6</f>
        <v>0</v>
      </c>
      <c r="C7" s="104">
        <f>C5-C6</f>
        <v>0</v>
      </c>
      <c r="D7" s="104">
        <f>D5-D6</f>
        <v>0</v>
      </c>
      <c r="E7" s="5">
        <v>0</v>
      </c>
      <c r="F7" s="5">
        <v>0</v>
      </c>
    </row>
    <row r="8" spans="1:14" x14ac:dyDescent="0.25">
      <c r="A8" s="110"/>
      <c r="B8" s="111" t="s">
        <v>171</v>
      </c>
      <c r="C8" s="111"/>
      <c r="D8" s="111"/>
      <c r="E8" s="111">
        <v>0</v>
      </c>
      <c r="F8" s="111">
        <v>0</v>
      </c>
    </row>
    <row r="9" spans="1:14" x14ac:dyDescent="0.25">
      <c r="A9" s="6" t="s">
        <v>28</v>
      </c>
      <c r="B9" s="104">
        <v>8115.08</v>
      </c>
      <c r="C9" s="104">
        <v>22000</v>
      </c>
      <c r="D9" s="104">
        <v>9734.7099999999991</v>
      </c>
      <c r="E9" s="5">
        <f t="shared" si="0"/>
        <v>119.95827521108848</v>
      </c>
      <c r="F9" s="5">
        <f t="shared" si="1"/>
        <v>44.248681818181815</v>
      </c>
    </row>
    <row r="10" spans="1:14" x14ac:dyDescent="0.25">
      <c r="A10" s="6" t="s">
        <v>169</v>
      </c>
      <c r="B10" s="104">
        <v>8295.08</v>
      </c>
      <c r="C10" s="104">
        <v>22000</v>
      </c>
      <c r="D10" s="104">
        <v>3717.76</v>
      </c>
      <c r="E10" s="5">
        <f t="shared" si="0"/>
        <v>44.818856478780198</v>
      </c>
      <c r="F10" s="5">
        <f t="shared" si="1"/>
        <v>16.898909090909093</v>
      </c>
    </row>
    <row r="11" spans="1:14" x14ac:dyDescent="0.25">
      <c r="A11" s="6" t="s">
        <v>170</v>
      </c>
      <c r="B11" s="104">
        <f>B9-B10</f>
        <v>-180</v>
      </c>
      <c r="C11" s="104">
        <f>C9-C10</f>
        <v>0</v>
      </c>
      <c r="D11" s="154">
        <f>D9-D10</f>
        <v>6016.9499999999989</v>
      </c>
      <c r="E11" s="5">
        <v>0</v>
      </c>
      <c r="F11" s="5">
        <v>0</v>
      </c>
    </row>
    <row r="12" spans="1:14" x14ac:dyDescent="0.25">
      <c r="A12" s="110"/>
      <c r="B12" s="111" t="s">
        <v>193</v>
      </c>
      <c r="C12" s="111"/>
      <c r="D12" s="111"/>
      <c r="E12" s="111">
        <v>0</v>
      </c>
      <c r="F12" s="111">
        <v>0</v>
      </c>
    </row>
    <row r="13" spans="1:14" x14ac:dyDescent="0.25">
      <c r="A13" s="6" t="s">
        <v>28</v>
      </c>
      <c r="B13" s="104">
        <v>36449.620000000003</v>
      </c>
      <c r="C13" s="104">
        <v>68629</v>
      </c>
      <c r="D13" s="104">
        <v>34700.15</v>
      </c>
      <c r="E13" s="5">
        <f t="shared" si="0"/>
        <v>95.200306614993508</v>
      </c>
      <c r="F13" s="5">
        <f t="shared" si="1"/>
        <v>50.561934459193637</v>
      </c>
    </row>
    <row r="14" spans="1:14" x14ac:dyDescent="0.25">
      <c r="A14" s="6" t="s">
        <v>169</v>
      </c>
      <c r="B14" s="104">
        <v>36449.620000000003</v>
      </c>
      <c r="C14" s="104">
        <v>68629</v>
      </c>
      <c r="D14" s="104">
        <v>34700.15</v>
      </c>
      <c r="E14" s="5">
        <f t="shared" si="0"/>
        <v>95.200306614993508</v>
      </c>
      <c r="F14" s="5">
        <f t="shared" si="1"/>
        <v>50.561934459193637</v>
      </c>
    </row>
    <row r="15" spans="1:14" x14ac:dyDescent="0.25">
      <c r="A15" s="6" t="s">
        <v>170</v>
      </c>
      <c r="B15" s="104">
        <f>B13-B14</f>
        <v>0</v>
      </c>
      <c r="C15" s="104">
        <f>C13-C14</f>
        <v>0</v>
      </c>
      <c r="D15" s="104">
        <f>D13-D14</f>
        <v>0</v>
      </c>
      <c r="E15" s="5">
        <v>0</v>
      </c>
      <c r="F15" s="5">
        <v>0</v>
      </c>
    </row>
    <row r="16" spans="1:14" x14ac:dyDescent="0.25">
      <c r="A16" s="110"/>
      <c r="B16" s="111" t="s">
        <v>172</v>
      </c>
      <c r="C16" s="111"/>
      <c r="D16" s="111"/>
      <c r="E16" s="111">
        <v>0</v>
      </c>
      <c r="F16" s="111">
        <v>0</v>
      </c>
    </row>
    <row r="17" spans="1:6" x14ac:dyDescent="0.25">
      <c r="A17" s="6" t="s">
        <v>28</v>
      </c>
      <c r="B17" s="104">
        <v>6316.87</v>
      </c>
      <c r="C17" s="104">
        <v>6500</v>
      </c>
      <c r="D17" s="104">
        <v>7074.88</v>
      </c>
      <c r="E17" s="5">
        <f t="shared" si="0"/>
        <v>111.99977203900033</v>
      </c>
      <c r="F17" s="5">
        <f t="shared" si="1"/>
        <v>108.84430769230768</v>
      </c>
    </row>
    <row r="18" spans="1:6" x14ac:dyDescent="0.25">
      <c r="A18" s="6" t="s">
        <v>169</v>
      </c>
      <c r="B18" s="104">
        <v>4860</v>
      </c>
      <c r="C18" s="104">
        <v>6500</v>
      </c>
      <c r="D18" s="104">
        <v>10144.34</v>
      </c>
      <c r="E18" s="5">
        <f t="shared" si="0"/>
        <v>208.7312757201646</v>
      </c>
      <c r="F18" s="5">
        <f t="shared" si="1"/>
        <v>156.06676923076924</v>
      </c>
    </row>
    <row r="19" spans="1:6" x14ac:dyDescent="0.25">
      <c r="A19" s="6" t="s">
        <v>170</v>
      </c>
      <c r="B19" s="104">
        <f>B17-B18</f>
        <v>1456.87</v>
      </c>
      <c r="C19" s="104">
        <v>0</v>
      </c>
      <c r="D19" s="155">
        <f>D17-D18</f>
        <v>-3069.46</v>
      </c>
      <c r="E19" s="5">
        <v>0</v>
      </c>
      <c r="F19" s="5">
        <v>0</v>
      </c>
    </row>
    <row r="20" spans="1:6" x14ac:dyDescent="0.25">
      <c r="A20" s="110"/>
      <c r="B20" s="111" t="s">
        <v>173</v>
      </c>
      <c r="C20" s="111"/>
      <c r="D20" s="111"/>
      <c r="E20" s="111">
        <v>0</v>
      </c>
      <c r="F20" s="111">
        <v>0</v>
      </c>
    </row>
    <row r="21" spans="1:6" x14ac:dyDescent="0.25">
      <c r="A21" s="6" t="s">
        <v>28</v>
      </c>
      <c r="B21" s="104">
        <v>653544.52</v>
      </c>
      <c r="C21" s="104">
        <v>1380000</v>
      </c>
      <c r="D21" s="104">
        <v>697602.47</v>
      </c>
      <c r="E21" s="5">
        <f t="shared" si="0"/>
        <v>106.74138465731453</v>
      </c>
      <c r="F21" s="5">
        <f t="shared" si="1"/>
        <v>50.550903623188404</v>
      </c>
    </row>
    <row r="22" spans="1:6" x14ac:dyDescent="0.25">
      <c r="A22" s="6" t="s">
        <v>169</v>
      </c>
      <c r="B22" s="104">
        <v>651726.12</v>
      </c>
      <c r="C22" s="104">
        <v>1380000</v>
      </c>
      <c r="D22" s="104">
        <v>814422.35</v>
      </c>
      <c r="E22" s="5">
        <f t="shared" si="0"/>
        <v>124.96389587699814</v>
      </c>
      <c r="F22" s="5">
        <f t="shared" si="1"/>
        <v>59.016112318840577</v>
      </c>
    </row>
    <row r="23" spans="1:6" x14ac:dyDescent="0.25">
      <c r="A23" s="6" t="s">
        <v>170</v>
      </c>
      <c r="B23" s="104">
        <f>B21-B22</f>
        <v>1818.4000000000233</v>
      </c>
      <c r="C23" s="104">
        <f>C21-C22</f>
        <v>0</v>
      </c>
      <c r="D23" s="156">
        <f>D21-D22</f>
        <v>-116819.88</v>
      </c>
      <c r="E23" s="5">
        <v>0</v>
      </c>
      <c r="F23" s="5">
        <v>0</v>
      </c>
    </row>
    <row r="24" spans="1:6" x14ac:dyDescent="0.25">
      <c r="A24" s="110"/>
      <c r="B24" s="111" t="s">
        <v>174</v>
      </c>
      <c r="C24" s="111"/>
      <c r="D24" s="111"/>
      <c r="E24" s="111">
        <v>0</v>
      </c>
      <c r="F24" s="111">
        <v>0</v>
      </c>
    </row>
    <row r="25" spans="1:6" x14ac:dyDescent="0.25">
      <c r="A25" s="6" t="s">
        <v>28</v>
      </c>
      <c r="B25" s="104">
        <v>26.56</v>
      </c>
      <c r="C25" s="104">
        <v>100</v>
      </c>
      <c r="D25" s="104">
        <v>132.71</v>
      </c>
      <c r="E25" s="5">
        <f t="shared" si="0"/>
        <v>499.66114457831327</v>
      </c>
      <c r="F25" s="5">
        <v>0</v>
      </c>
    </row>
    <row r="26" spans="1:6" x14ac:dyDescent="0.25">
      <c r="A26" s="6" t="s">
        <v>169</v>
      </c>
      <c r="B26" s="104">
        <v>26.56</v>
      </c>
      <c r="C26" s="104">
        <v>100</v>
      </c>
      <c r="D26" s="104">
        <v>0</v>
      </c>
      <c r="E26" s="5">
        <f t="shared" si="0"/>
        <v>0</v>
      </c>
      <c r="F26" s="5">
        <v>0</v>
      </c>
    </row>
    <row r="27" spans="1:6" x14ac:dyDescent="0.25">
      <c r="A27" s="6" t="s">
        <v>170</v>
      </c>
      <c r="B27" s="104">
        <f>B25-B26</f>
        <v>0</v>
      </c>
      <c r="C27" s="104">
        <v>0</v>
      </c>
      <c r="D27" s="154">
        <f>D25-D26</f>
        <v>132.71</v>
      </c>
      <c r="E27" s="5">
        <v>0</v>
      </c>
      <c r="F27" s="5">
        <v>0</v>
      </c>
    </row>
    <row r="28" spans="1:6" x14ac:dyDescent="0.25">
      <c r="A28" s="110"/>
      <c r="B28" s="111" t="s">
        <v>175</v>
      </c>
      <c r="C28" s="111"/>
      <c r="D28" s="111"/>
      <c r="E28" s="111">
        <v>0</v>
      </c>
      <c r="F28" s="111">
        <v>0</v>
      </c>
    </row>
    <row r="29" spans="1:6" x14ac:dyDescent="0.25">
      <c r="A29" s="6" t="s">
        <v>28</v>
      </c>
      <c r="B29" s="104">
        <v>0</v>
      </c>
      <c r="C29" s="104">
        <v>0</v>
      </c>
      <c r="D29" s="104">
        <v>0</v>
      </c>
      <c r="E29" s="5">
        <v>0</v>
      </c>
      <c r="F29" s="5">
        <v>0</v>
      </c>
    </row>
    <row r="30" spans="1:6" x14ac:dyDescent="0.25">
      <c r="A30" s="6" t="s">
        <v>169</v>
      </c>
      <c r="B30" s="104">
        <v>0</v>
      </c>
      <c r="C30" s="104">
        <v>0</v>
      </c>
      <c r="D30" s="104">
        <v>0</v>
      </c>
      <c r="E30" s="5">
        <v>0</v>
      </c>
      <c r="F30" s="5">
        <v>0</v>
      </c>
    </row>
    <row r="31" spans="1:6" x14ac:dyDescent="0.25">
      <c r="A31" s="6" t="s">
        <v>170</v>
      </c>
      <c r="B31" s="104">
        <v>0</v>
      </c>
      <c r="C31" s="104">
        <v>0</v>
      </c>
      <c r="D31" s="104">
        <v>0</v>
      </c>
      <c r="E31" s="5">
        <v>0</v>
      </c>
      <c r="F31" s="5">
        <v>0</v>
      </c>
    </row>
    <row r="32" spans="1:6" x14ac:dyDescent="0.25">
      <c r="A32" s="4" t="s">
        <v>176</v>
      </c>
      <c r="B32" s="140">
        <f t="shared" ref="B32:B33" si="2">B5+B9+B13+B17+B21+B25+B29</f>
        <v>753716.3</v>
      </c>
      <c r="C32" s="140">
        <f>C5+C9+C13+C17+C21+C25+C29</f>
        <v>1494092</v>
      </c>
      <c r="D32" s="140">
        <f>D5+D9+D13+D17+D21+D25+D29</f>
        <v>768976.1</v>
      </c>
      <c r="E32" s="112">
        <f t="shared" si="0"/>
        <v>102.0246079327195</v>
      </c>
      <c r="F32" s="112">
        <f t="shared" si="1"/>
        <v>51.46778779352276</v>
      </c>
    </row>
    <row r="33" spans="1:6" x14ac:dyDescent="0.25">
      <c r="A33" s="4" t="s">
        <v>177</v>
      </c>
      <c r="B33" s="140">
        <f t="shared" si="2"/>
        <v>750621.03</v>
      </c>
      <c r="C33" s="140">
        <f>C6+C10+C14+C18+C22+C26+C30</f>
        <v>1494092</v>
      </c>
      <c r="D33" s="140">
        <f>D6+D10+D14+D18+D22+D26+D30</f>
        <v>882715.78</v>
      </c>
      <c r="E33" s="112">
        <f t="shared" si="0"/>
        <v>117.59806143454308</v>
      </c>
      <c r="F33" s="112">
        <f t="shared" si="1"/>
        <v>59.080416734712458</v>
      </c>
    </row>
    <row r="34" spans="1:6" x14ac:dyDescent="0.25">
      <c r="A34" s="4" t="s">
        <v>178</v>
      </c>
      <c r="B34" s="140">
        <f>B32-B33</f>
        <v>3095.2700000000186</v>
      </c>
      <c r="C34" s="140">
        <f>C7</f>
        <v>0</v>
      </c>
      <c r="D34" s="141">
        <f>D7+D11+D15+D19+D23+D27</f>
        <v>-113739.68</v>
      </c>
      <c r="E34" s="112">
        <v>0</v>
      </c>
      <c r="F34" s="112">
        <v>0</v>
      </c>
    </row>
  </sheetData>
  <pageMargins left="0.7" right="0.7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E5C0-DB83-4313-8E3F-ACD80670F0AE}">
  <dimension ref="A1:H9"/>
  <sheetViews>
    <sheetView zoomScaleNormal="100" workbookViewId="0">
      <selection activeCell="D4" sqref="D4"/>
    </sheetView>
  </sheetViews>
  <sheetFormatPr defaultRowHeight="15" x14ac:dyDescent="0.25"/>
  <cols>
    <col min="1" max="1" width="38" customWidth="1"/>
    <col min="2" max="6" width="15.140625" customWidth="1"/>
    <col min="8" max="8" width="9.7109375" customWidth="1"/>
  </cols>
  <sheetData>
    <row r="1" spans="1:8" ht="18.75" x14ac:dyDescent="0.3">
      <c r="A1" s="25" t="s">
        <v>189</v>
      </c>
      <c r="B1" s="25"/>
      <c r="C1" s="25"/>
      <c r="D1" s="25"/>
      <c r="E1" s="25"/>
      <c r="F1" s="25"/>
      <c r="G1" s="68"/>
      <c r="H1" s="68"/>
    </row>
    <row r="2" spans="1:8" ht="38.25" x14ac:dyDescent="0.25">
      <c r="A2" s="113" t="s">
        <v>179</v>
      </c>
      <c r="B2" s="113" t="s">
        <v>6</v>
      </c>
      <c r="C2" s="113" t="s">
        <v>191</v>
      </c>
      <c r="D2" s="113" t="s">
        <v>192</v>
      </c>
      <c r="E2" s="113" t="s">
        <v>167</v>
      </c>
      <c r="F2" s="113" t="s">
        <v>84</v>
      </c>
    </row>
    <row r="3" spans="1:8" x14ac:dyDescent="0.25">
      <c r="A3" s="114">
        <v>1</v>
      </c>
      <c r="B3" s="114">
        <v>2</v>
      </c>
      <c r="C3" s="114">
        <v>3</v>
      </c>
      <c r="D3" s="114">
        <v>4</v>
      </c>
      <c r="E3" s="114">
        <v>5</v>
      </c>
      <c r="F3" s="114">
        <v>6</v>
      </c>
    </row>
    <row r="4" spans="1:8" x14ac:dyDescent="0.25">
      <c r="A4" s="115" t="s">
        <v>177</v>
      </c>
      <c r="B4" s="116">
        <v>750621.03</v>
      </c>
      <c r="C4" s="116">
        <f>C6+C8+C9</f>
        <v>1494092</v>
      </c>
      <c r="D4" s="116">
        <v>882715.78</v>
      </c>
      <c r="E4" s="117">
        <f>D4/B4*100</f>
        <v>117.59806143454308</v>
      </c>
      <c r="F4" s="117">
        <f>D4/C4*100</f>
        <v>59.080416734712458</v>
      </c>
    </row>
    <row r="5" spans="1:8" x14ac:dyDescent="0.25">
      <c r="A5" s="118" t="s">
        <v>180</v>
      </c>
      <c r="B5" s="106">
        <f>B6+B7+B8+B9</f>
        <v>750621.03</v>
      </c>
      <c r="C5" s="106">
        <v>1494092</v>
      </c>
      <c r="D5" s="106">
        <v>882715.78</v>
      </c>
      <c r="E5" s="117">
        <f t="shared" ref="E5:E6" si="0">D5/B5*100</f>
        <v>117.59806143454308</v>
      </c>
      <c r="F5" s="117">
        <f t="shared" ref="F5:F6" si="1">D5/C5*100</f>
        <v>59.080416734712458</v>
      </c>
    </row>
    <row r="6" spans="1:8" x14ac:dyDescent="0.25">
      <c r="A6" s="119" t="s">
        <v>181</v>
      </c>
      <c r="B6" s="106">
        <f>750621.03-B7-B8-B9</f>
        <v>700099.31</v>
      </c>
      <c r="C6" s="106">
        <v>1494092</v>
      </c>
      <c r="D6" s="139">
        <v>882715.78</v>
      </c>
      <c r="E6" s="117">
        <f t="shared" si="0"/>
        <v>126.08436651651607</v>
      </c>
      <c r="F6" s="117">
        <f t="shared" si="1"/>
        <v>59.080416734712458</v>
      </c>
    </row>
    <row r="7" spans="1:8" x14ac:dyDescent="0.25">
      <c r="A7" s="120" t="s">
        <v>182</v>
      </c>
      <c r="B7" s="106">
        <v>28400</v>
      </c>
      <c r="C7" s="106">
        <v>0</v>
      </c>
      <c r="D7" s="106"/>
      <c r="E7" s="117">
        <v>0</v>
      </c>
      <c r="F7" s="117">
        <v>0</v>
      </c>
    </row>
    <row r="8" spans="1:8" x14ac:dyDescent="0.25">
      <c r="A8" s="121" t="s">
        <v>183</v>
      </c>
      <c r="B8" s="104">
        <v>1332</v>
      </c>
      <c r="C8" s="104">
        <v>0</v>
      </c>
      <c r="D8" s="104"/>
      <c r="E8" s="117">
        <v>0</v>
      </c>
      <c r="F8" s="117">
        <v>0</v>
      </c>
    </row>
    <row r="9" spans="1:8" ht="30" x14ac:dyDescent="0.25">
      <c r="A9" s="122" t="s">
        <v>184</v>
      </c>
      <c r="B9" s="104">
        <v>20789.72</v>
      </c>
      <c r="C9" s="104">
        <v>0</v>
      </c>
      <c r="D9" s="104"/>
      <c r="E9" s="117">
        <v>0</v>
      </c>
      <c r="F9" s="117">
        <v>0</v>
      </c>
    </row>
  </sheetData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288B-5E3F-43A2-9443-76D5CD13FDD4}">
  <dimension ref="A1:S159"/>
  <sheetViews>
    <sheetView topLeftCell="A5" zoomScaleNormal="100" workbookViewId="0">
      <selection activeCell="F5" sqref="F5"/>
    </sheetView>
  </sheetViews>
  <sheetFormatPr defaultRowHeight="15" x14ac:dyDescent="0.25"/>
  <cols>
    <col min="2" max="2" width="10.85546875" customWidth="1"/>
    <col min="3" max="3" width="7.140625" customWidth="1"/>
    <col min="4" max="4" width="25.85546875" customWidth="1"/>
    <col min="5" max="7" width="15.7109375" customWidth="1"/>
  </cols>
  <sheetData>
    <row r="1" spans="1:19" ht="18.75" x14ac:dyDescent="0.3">
      <c r="A1" s="25" t="s">
        <v>190</v>
      </c>
      <c r="B1" s="25"/>
      <c r="C1" s="25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x14ac:dyDescent="0.25">
      <c r="A2" s="69">
        <v>1</v>
      </c>
      <c r="B2" s="69"/>
      <c r="C2" s="69"/>
      <c r="D2" s="69">
        <v>2</v>
      </c>
      <c r="E2" s="69">
        <v>3</v>
      </c>
      <c r="F2" s="69">
        <v>4</v>
      </c>
      <c r="G2" s="69">
        <v>5</v>
      </c>
    </row>
    <row r="3" spans="1:19" ht="38.25" x14ac:dyDescent="0.25">
      <c r="A3" s="178" t="s">
        <v>82</v>
      </c>
      <c r="B3" s="179"/>
      <c r="C3" s="180"/>
      <c r="D3" s="70" t="s">
        <v>83</v>
      </c>
      <c r="E3" s="71" t="s">
        <v>191</v>
      </c>
      <c r="F3" s="72" t="s">
        <v>192</v>
      </c>
      <c r="G3" s="72" t="s">
        <v>84</v>
      </c>
    </row>
    <row r="4" spans="1:19" x14ac:dyDescent="0.25">
      <c r="A4" s="73"/>
      <c r="B4" s="74"/>
      <c r="C4" s="75"/>
      <c r="D4" s="75" t="s">
        <v>85</v>
      </c>
      <c r="E4" s="76">
        <v>1494092</v>
      </c>
      <c r="F4" s="76">
        <f>F5+F43+F96+F158</f>
        <v>882715.77999999991</v>
      </c>
      <c r="G4" s="77">
        <f>F4/E4*100</f>
        <v>59.08041673471245</v>
      </c>
    </row>
    <row r="5" spans="1:19" ht="51" x14ac:dyDescent="0.25">
      <c r="A5" s="160" t="s">
        <v>86</v>
      </c>
      <c r="B5" s="161"/>
      <c r="C5" s="177"/>
      <c r="D5" s="78" t="s">
        <v>87</v>
      </c>
      <c r="E5" s="79">
        <v>68629</v>
      </c>
      <c r="F5" s="79">
        <f>F6+F35</f>
        <v>34700.15</v>
      </c>
      <c r="G5" s="80">
        <f t="shared" ref="G5:G68" si="0">F5/E5*100</f>
        <v>50.561934459193637</v>
      </c>
    </row>
    <row r="6" spans="1:19" x14ac:dyDescent="0.25">
      <c r="A6" s="164" t="s">
        <v>88</v>
      </c>
      <c r="B6" s="165"/>
      <c r="C6" s="172"/>
      <c r="D6" s="81" t="s">
        <v>89</v>
      </c>
      <c r="E6" s="82">
        <v>57729</v>
      </c>
      <c r="F6" s="82">
        <v>29625.66</v>
      </c>
      <c r="G6" s="83">
        <f t="shared" si="0"/>
        <v>51.318505430546168</v>
      </c>
    </row>
    <row r="7" spans="1:19" ht="25.5" x14ac:dyDescent="0.25">
      <c r="A7" s="181" t="s">
        <v>197</v>
      </c>
      <c r="B7" s="182"/>
      <c r="C7" s="183"/>
      <c r="D7" s="84" t="s">
        <v>196</v>
      </c>
      <c r="E7" s="85">
        <v>57729</v>
      </c>
      <c r="F7" s="85">
        <v>29625.66</v>
      </c>
      <c r="G7" s="86">
        <f t="shared" si="0"/>
        <v>51.318505430546168</v>
      </c>
    </row>
    <row r="8" spans="1:19" x14ac:dyDescent="0.25">
      <c r="A8" s="157">
        <v>3</v>
      </c>
      <c r="B8" s="158"/>
      <c r="C8" s="159"/>
      <c r="D8" s="89" t="s">
        <v>91</v>
      </c>
      <c r="E8" s="90">
        <v>57729</v>
      </c>
      <c r="F8" s="90">
        <f>F9+F32</f>
        <v>29625.660000000003</v>
      </c>
      <c r="G8" s="91">
        <f t="shared" si="0"/>
        <v>51.318505430546182</v>
      </c>
    </row>
    <row r="9" spans="1:19" x14ac:dyDescent="0.25">
      <c r="A9" s="157">
        <v>32</v>
      </c>
      <c r="B9" s="158"/>
      <c r="C9" s="159"/>
      <c r="D9" s="92" t="s">
        <v>92</v>
      </c>
      <c r="E9" s="90">
        <v>56779</v>
      </c>
      <c r="F9" s="90">
        <f>F10+F15+F19+F28</f>
        <v>29124.420000000002</v>
      </c>
      <c r="G9" s="91">
        <f t="shared" si="0"/>
        <v>51.29435178499093</v>
      </c>
    </row>
    <row r="10" spans="1:19" ht="25.5" x14ac:dyDescent="0.25">
      <c r="A10" s="87">
        <v>321</v>
      </c>
      <c r="B10" s="88"/>
      <c r="C10" s="89"/>
      <c r="D10" s="92" t="s">
        <v>93</v>
      </c>
      <c r="E10" s="90">
        <v>29100</v>
      </c>
      <c r="F10" s="90">
        <f>F11+F12+F13+F14</f>
        <v>16009.53</v>
      </c>
      <c r="G10" s="91">
        <f t="shared" si="0"/>
        <v>55.015567010309283</v>
      </c>
    </row>
    <row r="11" spans="1:19" x14ac:dyDescent="0.25">
      <c r="A11" s="123">
        <v>3211</v>
      </c>
      <c r="B11" s="124"/>
      <c r="C11" s="107"/>
      <c r="D11" s="125" t="s">
        <v>94</v>
      </c>
      <c r="E11" s="93">
        <v>6000</v>
      </c>
      <c r="F11" s="93">
        <v>4864.1099999999997</v>
      </c>
      <c r="G11" s="94">
        <f t="shared" si="0"/>
        <v>81.0685</v>
      </c>
    </row>
    <row r="12" spans="1:19" ht="25.5" x14ac:dyDescent="0.25">
      <c r="A12" s="123">
        <v>3212</v>
      </c>
      <c r="B12" s="124"/>
      <c r="C12" s="107"/>
      <c r="D12" s="125" t="s">
        <v>95</v>
      </c>
      <c r="E12" s="93">
        <v>22000</v>
      </c>
      <c r="F12" s="93">
        <v>10825.52</v>
      </c>
      <c r="G12" s="94">
        <f t="shared" si="0"/>
        <v>49.206909090909093</v>
      </c>
    </row>
    <row r="13" spans="1:19" ht="25.5" x14ac:dyDescent="0.25">
      <c r="A13" s="123">
        <v>3213</v>
      </c>
      <c r="B13" s="124"/>
      <c r="C13" s="107"/>
      <c r="D13" s="125" t="s">
        <v>96</v>
      </c>
      <c r="E13" s="93">
        <v>400</v>
      </c>
      <c r="F13" s="93">
        <v>185</v>
      </c>
      <c r="G13" s="94">
        <f t="shared" si="0"/>
        <v>46.25</v>
      </c>
    </row>
    <row r="14" spans="1:19" ht="25.5" x14ac:dyDescent="0.25">
      <c r="A14" s="123">
        <v>3214</v>
      </c>
      <c r="B14" s="124"/>
      <c r="C14" s="107"/>
      <c r="D14" s="125" t="s">
        <v>97</v>
      </c>
      <c r="E14" s="93">
        <v>700</v>
      </c>
      <c r="F14" s="93">
        <v>134.9</v>
      </c>
      <c r="G14" s="94">
        <f t="shared" si="0"/>
        <v>19.271428571428572</v>
      </c>
    </row>
    <row r="15" spans="1:19" ht="25.5" x14ac:dyDescent="0.25">
      <c r="A15" s="87">
        <v>322</v>
      </c>
      <c r="B15" s="88"/>
      <c r="C15" s="89"/>
      <c r="D15" s="92" t="s">
        <v>98</v>
      </c>
      <c r="E15" s="90">
        <v>9379</v>
      </c>
      <c r="F15" s="90">
        <f>F16+F17</f>
        <v>4312.62</v>
      </c>
      <c r="G15" s="91">
        <f t="shared" si="0"/>
        <v>45.981661157905954</v>
      </c>
    </row>
    <row r="16" spans="1:19" ht="25.5" x14ac:dyDescent="0.25">
      <c r="A16" s="123">
        <v>3221</v>
      </c>
      <c r="B16" s="124"/>
      <c r="C16" s="107"/>
      <c r="D16" s="125" t="s">
        <v>99</v>
      </c>
      <c r="E16" s="93">
        <v>6329</v>
      </c>
      <c r="F16" s="93">
        <v>3037.62</v>
      </c>
      <c r="G16" s="94">
        <f t="shared" si="0"/>
        <v>47.995259914678464</v>
      </c>
    </row>
    <row r="17" spans="1:7" x14ac:dyDescent="0.25">
      <c r="A17" s="123">
        <v>3225</v>
      </c>
      <c r="B17" s="124"/>
      <c r="C17" s="107"/>
      <c r="D17" s="125" t="s">
        <v>100</v>
      </c>
      <c r="E17" s="93">
        <v>3000</v>
      </c>
      <c r="F17" s="93">
        <v>1275</v>
      </c>
      <c r="G17" s="94">
        <f t="shared" si="0"/>
        <v>42.5</v>
      </c>
    </row>
    <row r="18" spans="1:7" ht="25.5" x14ac:dyDescent="0.25">
      <c r="A18" s="123">
        <v>3227</v>
      </c>
      <c r="B18" s="124"/>
      <c r="C18" s="107"/>
      <c r="D18" s="125" t="s">
        <v>101</v>
      </c>
      <c r="E18" s="93">
        <v>50</v>
      </c>
      <c r="F18" s="93">
        <v>0</v>
      </c>
      <c r="G18" s="94">
        <f t="shared" si="0"/>
        <v>0</v>
      </c>
    </row>
    <row r="19" spans="1:7" x14ac:dyDescent="0.25">
      <c r="A19" s="87">
        <v>323</v>
      </c>
      <c r="B19" s="124"/>
      <c r="C19" s="89"/>
      <c r="D19" s="92" t="s">
        <v>102</v>
      </c>
      <c r="E19" s="90">
        <v>16450</v>
      </c>
      <c r="F19" s="90">
        <f>F20+F21+F22+F23+F24+F25+F26+F27</f>
        <v>8649.0399999999991</v>
      </c>
      <c r="G19" s="91">
        <f t="shared" si="0"/>
        <v>52.57775075987842</v>
      </c>
    </row>
    <row r="20" spans="1:7" ht="25.5" x14ac:dyDescent="0.25">
      <c r="A20" s="123">
        <v>3231</v>
      </c>
      <c r="B20" s="124"/>
      <c r="C20" s="107"/>
      <c r="D20" s="125" t="s">
        <v>194</v>
      </c>
      <c r="E20" s="93">
        <v>2400</v>
      </c>
      <c r="F20" s="93">
        <v>1242.0899999999999</v>
      </c>
      <c r="G20" s="94">
        <f t="shared" si="0"/>
        <v>51.753749999999997</v>
      </c>
    </row>
    <row r="21" spans="1:7" ht="25.5" x14ac:dyDescent="0.25">
      <c r="A21" s="123">
        <v>3233</v>
      </c>
      <c r="B21" s="124"/>
      <c r="C21" s="107"/>
      <c r="D21" s="125" t="s">
        <v>103</v>
      </c>
      <c r="E21" s="93">
        <v>50</v>
      </c>
      <c r="F21" s="93">
        <v>0</v>
      </c>
      <c r="G21" s="94">
        <f t="shared" si="0"/>
        <v>0</v>
      </c>
    </row>
    <row r="22" spans="1:7" x14ac:dyDescent="0.25">
      <c r="A22" s="123">
        <v>3234</v>
      </c>
      <c r="B22" s="124"/>
      <c r="C22" s="107"/>
      <c r="D22" s="125" t="s">
        <v>104</v>
      </c>
      <c r="E22" s="93">
        <v>2000</v>
      </c>
      <c r="F22" s="93">
        <v>788.28</v>
      </c>
      <c r="G22" s="94">
        <f t="shared" si="0"/>
        <v>39.414000000000001</v>
      </c>
    </row>
    <row r="23" spans="1:7" x14ac:dyDescent="0.25">
      <c r="A23" s="123">
        <v>3235</v>
      </c>
      <c r="B23" s="124"/>
      <c r="C23" s="107"/>
      <c r="D23" s="125" t="s">
        <v>105</v>
      </c>
      <c r="E23" s="93">
        <v>3000</v>
      </c>
      <c r="F23" s="93">
        <v>1980.75</v>
      </c>
      <c r="G23" s="94">
        <f t="shared" si="0"/>
        <v>66.025000000000006</v>
      </c>
    </row>
    <row r="24" spans="1:7" ht="25.5" x14ac:dyDescent="0.25">
      <c r="A24" s="123">
        <v>3236</v>
      </c>
      <c r="B24" s="124"/>
      <c r="C24" s="107"/>
      <c r="D24" s="125" t="s">
        <v>106</v>
      </c>
      <c r="E24" s="93">
        <v>3000</v>
      </c>
      <c r="F24" s="93">
        <v>2400</v>
      </c>
      <c r="G24" s="94">
        <f t="shared" si="0"/>
        <v>80</v>
      </c>
    </row>
    <row r="25" spans="1:7" x14ac:dyDescent="0.25">
      <c r="A25" s="123">
        <v>3237</v>
      </c>
      <c r="B25" s="124"/>
      <c r="C25" s="107"/>
      <c r="D25" s="125" t="s">
        <v>107</v>
      </c>
      <c r="E25" s="93">
        <v>2800</v>
      </c>
      <c r="F25" s="93">
        <v>1075</v>
      </c>
      <c r="G25" s="94">
        <f t="shared" si="0"/>
        <v>38.392857142857146</v>
      </c>
    </row>
    <row r="26" spans="1:7" x14ac:dyDescent="0.25">
      <c r="A26" s="123">
        <v>3238</v>
      </c>
      <c r="B26" s="124"/>
      <c r="C26" s="107"/>
      <c r="D26" s="125" t="s">
        <v>108</v>
      </c>
      <c r="E26" s="93">
        <v>1800</v>
      </c>
      <c r="F26" s="93">
        <v>957.2</v>
      </c>
      <c r="G26" s="94">
        <f t="shared" si="0"/>
        <v>53.177777777777777</v>
      </c>
    </row>
    <row r="27" spans="1:7" x14ac:dyDescent="0.25">
      <c r="A27" s="123">
        <v>3239</v>
      </c>
      <c r="B27" s="124"/>
      <c r="C27" s="107"/>
      <c r="D27" s="125" t="s">
        <v>109</v>
      </c>
      <c r="E27" s="93">
        <v>1400</v>
      </c>
      <c r="F27" s="93">
        <v>205.72</v>
      </c>
      <c r="G27" s="94">
        <f t="shared" si="0"/>
        <v>14.694285714285716</v>
      </c>
    </row>
    <row r="28" spans="1:7" ht="25.5" x14ac:dyDescent="0.25">
      <c r="A28" s="87">
        <v>329</v>
      </c>
      <c r="B28" s="88"/>
      <c r="C28" s="89"/>
      <c r="D28" s="92" t="s">
        <v>110</v>
      </c>
      <c r="E28" s="90">
        <v>1850</v>
      </c>
      <c r="F28" s="90">
        <f>F29+F30+F31</f>
        <v>153.23000000000002</v>
      </c>
      <c r="G28" s="91">
        <f t="shared" si="0"/>
        <v>8.2827027027027036</v>
      </c>
    </row>
    <row r="29" spans="1:7" x14ac:dyDescent="0.25">
      <c r="A29" s="123">
        <v>3293</v>
      </c>
      <c r="B29" s="124"/>
      <c r="C29" s="107"/>
      <c r="D29" s="125" t="s">
        <v>111</v>
      </c>
      <c r="E29" s="93">
        <v>1600</v>
      </c>
      <c r="F29" s="93">
        <v>113.23</v>
      </c>
      <c r="G29" s="94">
        <f t="shared" si="0"/>
        <v>7.0768750000000002</v>
      </c>
    </row>
    <row r="30" spans="1:7" x14ac:dyDescent="0.25">
      <c r="A30" s="123">
        <v>3294</v>
      </c>
      <c r="B30" s="124"/>
      <c r="C30" s="107"/>
      <c r="D30" s="125" t="s">
        <v>112</v>
      </c>
      <c r="E30" s="93">
        <v>150</v>
      </c>
      <c r="F30" s="93">
        <v>40</v>
      </c>
      <c r="G30" s="94">
        <f t="shared" si="0"/>
        <v>26.666666666666668</v>
      </c>
    </row>
    <row r="31" spans="1:7" ht="25.5" x14ac:dyDescent="0.25">
      <c r="A31" s="123">
        <v>3299</v>
      </c>
      <c r="B31" s="124"/>
      <c r="C31" s="107"/>
      <c r="D31" s="125" t="s">
        <v>110</v>
      </c>
      <c r="E31" s="93">
        <v>100</v>
      </c>
      <c r="F31" s="93">
        <v>0</v>
      </c>
      <c r="G31" s="94">
        <f t="shared" si="0"/>
        <v>0</v>
      </c>
    </row>
    <row r="32" spans="1:7" x14ac:dyDescent="0.25">
      <c r="A32" s="87">
        <v>34</v>
      </c>
      <c r="B32" s="88"/>
      <c r="C32" s="89"/>
      <c r="D32" s="92" t="s">
        <v>113</v>
      </c>
      <c r="E32" s="90">
        <v>950</v>
      </c>
      <c r="F32" s="90">
        <v>501.24</v>
      </c>
      <c r="G32" s="91">
        <f t="shared" si="0"/>
        <v>52.762105263157899</v>
      </c>
    </row>
    <row r="33" spans="1:7" x14ac:dyDescent="0.25">
      <c r="A33" s="87">
        <v>343</v>
      </c>
      <c r="B33" s="88"/>
      <c r="C33" s="89"/>
      <c r="D33" s="92" t="s">
        <v>114</v>
      </c>
      <c r="E33" s="90">
        <v>950</v>
      </c>
      <c r="F33" s="90">
        <v>501.24</v>
      </c>
      <c r="G33" s="91">
        <f t="shared" si="0"/>
        <v>52.762105263157899</v>
      </c>
    </row>
    <row r="34" spans="1:7" ht="25.5" x14ac:dyDescent="0.25">
      <c r="A34" s="123">
        <v>3431</v>
      </c>
      <c r="B34" s="124"/>
      <c r="C34" s="107"/>
      <c r="D34" s="125" t="s">
        <v>115</v>
      </c>
      <c r="E34" s="93">
        <v>950</v>
      </c>
      <c r="F34" s="93">
        <v>501.24</v>
      </c>
      <c r="G34" s="94">
        <f t="shared" si="0"/>
        <v>52.762105263157899</v>
      </c>
    </row>
    <row r="35" spans="1:7" ht="38.25" x14ac:dyDescent="0.25">
      <c r="A35" s="173" t="s">
        <v>116</v>
      </c>
      <c r="B35" s="174"/>
      <c r="C35" s="126"/>
      <c r="D35" s="127" t="s">
        <v>117</v>
      </c>
      <c r="E35" s="128">
        <v>10900</v>
      </c>
      <c r="F35" s="128">
        <v>5074.49</v>
      </c>
      <c r="G35" s="129">
        <f t="shared" si="0"/>
        <v>46.554954128440365</v>
      </c>
    </row>
    <row r="36" spans="1:7" ht="25.5" x14ac:dyDescent="0.25">
      <c r="A36" s="175" t="s">
        <v>197</v>
      </c>
      <c r="B36" s="176"/>
      <c r="C36" s="130"/>
      <c r="D36" s="84" t="s">
        <v>196</v>
      </c>
      <c r="E36" s="85">
        <v>10900</v>
      </c>
      <c r="F36" s="85">
        <v>5074.49</v>
      </c>
      <c r="G36" s="86">
        <f t="shared" si="0"/>
        <v>46.554954128440365</v>
      </c>
    </row>
    <row r="37" spans="1:7" x14ac:dyDescent="0.25">
      <c r="A37" s="157">
        <v>3</v>
      </c>
      <c r="B37" s="158"/>
      <c r="C37" s="159"/>
      <c r="D37" s="89" t="s">
        <v>91</v>
      </c>
      <c r="E37" s="90">
        <v>10900</v>
      </c>
      <c r="F37" s="90">
        <v>5074.49</v>
      </c>
      <c r="G37" s="91">
        <f t="shared" si="0"/>
        <v>46.554954128440365</v>
      </c>
    </row>
    <row r="38" spans="1:7" x14ac:dyDescent="0.25">
      <c r="A38" s="157">
        <v>32</v>
      </c>
      <c r="B38" s="158"/>
      <c r="C38" s="159"/>
      <c r="D38" s="92" t="s">
        <v>92</v>
      </c>
      <c r="E38" s="90">
        <v>10900</v>
      </c>
      <c r="F38" s="90">
        <f>F39+F41</f>
        <v>5074.49</v>
      </c>
      <c r="G38" s="91">
        <f t="shared" si="0"/>
        <v>46.554954128440365</v>
      </c>
    </row>
    <row r="39" spans="1:7" ht="25.5" x14ac:dyDescent="0.25">
      <c r="A39" s="87">
        <v>322</v>
      </c>
      <c r="B39" s="88"/>
      <c r="C39" s="89"/>
      <c r="D39" s="92" t="s">
        <v>98</v>
      </c>
      <c r="E39" s="90">
        <v>4000</v>
      </c>
      <c r="F39" s="93">
        <v>3861.99</v>
      </c>
      <c r="G39" s="91">
        <f t="shared" si="0"/>
        <v>96.549749999999989</v>
      </c>
    </row>
    <row r="40" spans="1:7" ht="25.5" x14ac:dyDescent="0.25">
      <c r="A40" s="123">
        <v>3224</v>
      </c>
      <c r="B40" s="124"/>
      <c r="C40" s="107"/>
      <c r="D40" s="125" t="s">
        <v>118</v>
      </c>
      <c r="E40" s="93">
        <v>4000</v>
      </c>
      <c r="F40" s="93">
        <v>3861.99</v>
      </c>
      <c r="G40" s="94">
        <f t="shared" si="0"/>
        <v>96.549749999999989</v>
      </c>
    </row>
    <row r="41" spans="1:7" x14ac:dyDescent="0.25">
      <c r="A41" s="87">
        <v>323</v>
      </c>
      <c r="B41" s="88"/>
      <c r="C41" s="89"/>
      <c r="D41" s="92" t="s">
        <v>102</v>
      </c>
      <c r="E41" s="90">
        <v>6900</v>
      </c>
      <c r="F41" s="90">
        <v>1212.5</v>
      </c>
      <c r="G41" s="91">
        <f t="shared" si="0"/>
        <v>17.572463768115941</v>
      </c>
    </row>
    <row r="42" spans="1:7" ht="25.5" x14ac:dyDescent="0.25">
      <c r="A42" s="123">
        <v>3232</v>
      </c>
      <c r="B42" s="124"/>
      <c r="C42" s="107"/>
      <c r="D42" s="125" t="s">
        <v>119</v>
      </c>
      <c r="E42" s="93">
        <v>6900</v>
      </c>
      <c r="F42" s="93">
        <v>1212.5</v>
      </c>
      <c r="G42" s="94">
        <f t="shared" si="0"/>
        <v>17.572463768115941</v>
      </c>
    </row>
    <row r="43" spans="1:7" ht="38.25" x14ac:dyDescent="0.25">
      <c r="A43" s="160" t="s">
        <v>120</v>
      </c>
      <c r="B43" s="161"/>
      <c r="C43" s="177"/>
      <c r="D43" s="78" t="s">
        <v>121</v>
      </c>
      <c r="E43" s="95">
        <v>16863</v>
      </c>
      <c r="F43" s="95">
        <f>F44+F50+F56+F71+F84+F90</f>
        <v>19171.18</v>
      </c>
      <c r="G43" s="96">
        <f t="shared" si="0"/>
        <v>113.68783727687837</v>
      </c>
    </row>
    <row r="44" spans="1:7" ht="30.75" customHeight="1" x14ac:dyDescent="0.25">
      <c r="A44" s="164" t="s">
        <v>122</v>
      </c>
      <c r="B44" s="165"/>
      <c r="C44" s="172"/>
      <c r="D44" s="81" t="s">
        <v>123</v>
      </c>
      <c r="E44" s="82">
        <v>0</v>
      </c>
      <c r="F44" s="82">
        <v>0</v>
      </c>
      <c r="G44" s="83">
        <v>0</v>
      </c>
    </row>
    <row r="45" spans="1:7" x14ac:dyDescent="0.25">
      <c r="A45" s="162" t="s">
        <v>124</v>
      </c>
      <c r="B45" s="163"/>
      <c r="C45" s="168"/>
      <c r="D45" s="131" t="s">
        <v>79</v>
      </c>
      <c r="E45" s="85">
        <v>0</v>
      </c>
      <c r="F45" s="85">
        <v>0</v>
      </c>
      <c r="G45" s="86">
        <v>0</v>
      </c>
    </row>
    <row r="46" spans="1:7" x14ac:dyDescent="0.25">
      <c r="A46" s="157">
        <v>3</v>
      </c>
      <c r="B46" s="158"/>
      <c r="C46" s="159"/>
      <c r="D46" s="89" t="s">
        <v>91</v>
      </c>
      <c r="E46" s="90">
        <v>0</v>
      </c>
      <c r="F46" s="90">
        <v>0</v>
      </c>
      <c r="G46" s="91">
        <v>0</v>
      </c>
    </row>
    <row r="47" spans="1:7" x14ac:dyDescent="0.25">
      <c r="A47" s="157">
        <v>32</v>
      </c>
      <c r="B47" s="158"/>
      <c r="C47" s="159"/>
      <c r="D47" s="92" t="s">
        <v>92</v>
      </c>
      <c r="E47" s="90">
        <v>0</v>
      </c>
      <c r="F47" s="90">
        <v>0</v>
      </c>
      <c r="G47" s="91">
        <v>0</v>
      </c>
    </row>
    <row r="48" spans="1:7" x14ac:dyDescent="0.25">
      <c r="A48" s="157">
        <v>323</v>
      </c>
      <c r="B48" s="158"/>
      <c r="C48" s="159"/>
      <c r="D48" s="92" t="s">
        <v>102</v>
      </c>
      <c r="E48" s="90">
        <v>0</v>
      </c>
      <c r="F48" s="90">
        <v>0</v>
      </c>
      <c r="G48" s="91">
        <v>0</v>
      </c>
    </row>
    <row r="49" spans="1:7" x14ac:dyDescent="0.25">
      <c r="A49" s="169">
        <v>3237</v>
      </c>
      <c r="B49" s="170"/>
      <c r="C49" s="171"/>
      <c r="D49" s="125" t="s">
        <v>107</v>
      </c>
      <c r="E49" s="93">
        <v>0</v>
      </c>
      <c r="F49" s="93">
        <v>0</v>
      </c>
      <c r="G49" s="94">
        <v>0</v>
      </c>
    </row>
    <row r="50" spans="1:7" ht="25.5" x14ac:dyDescent="0.25">
      <c r="A50" s="164" t="s">
        <v>125</v>
      </c>
      <c r="B50" s="165"/>
      <c r="C50" s="172"/>
      <c r="D50" s="81" t="s">
        <v>126</v>
      </c>
      <c r="E50" s="82">
        <v>1665</v>
      </c>
      <c r="F50" s="82">
        <v>1665</v>
      </c>
      <c r="G50" s="83">
        <f t="shared" si="0"/>
        <v>100</v>
      </c>
    </row>
    <row r="51" spans="1:7" x14ac:dyDescent="0.25">
      <c r="A51" s="162" t="s">
        <v>124</v>
      </c>
      <c r="B51" s="163"/>
      <c r="C51" s="168"/>
      <c r="D51" s="131" t="s">
        <v>79</v>
      </c>
      <c r="E51" s="85">
        <v>1665</v>
      </c>
      <c r="F51" s="85">
        <v>1665</v>
      </c>
      <c r="G51" s="86">
        <f t="shared" si="0"/>
        <v>100</v>
      </c>
    </row>
    <row r="52" spans="1:7" x14ac:dyDescent="0.25">
      <c r="A52" s="157">
        <v>3</v>
      </c>
      <c r="B52" s="158"/>
      <c r="C52" s="159"/>
      <c r="D52" s="89" t="s">
        <v>91</v>
      </c>
      <c r="E52" s="90">
        <v>1665</v>
      </c>
      <c r="F52" s="90">
        <v>1665</v>
      </c>
      <c r="G52" s="91">
        <f t="shared" si="0"/>
        <v>100</v>
      </c>
    </row>
    <row r="53" spans="1:7" x14ac:dyDescent="0.25">
      <c r="A53" s="157">
        <v>32</v>
      </c>
      <c r="B53" s="158"/>
      <c r="C53" s="159"/>
      <c r="D53" s="92" t="s">
        <v>92</v>
      </c>
      <c r="E53" s="90">
        <v>1665</v>
      </c>
      <c r="F53" s="90">
        <v>1665</v>
      </c>
      <c r="G53" s="91">
        <f t="shared" si="0"/>
        <v>100</v>
      </c>
    </row>
    <row r="54" spans="1:7" ht="25.5" x14ac:dyDescent="0.25">
      <c r="A54" s="157">
        <v>329</v>
      </c>
      <c r="B54" s="158"/>
      <c r="C54" s="159"/>
      <c r="D54" s="92" t="s">
        <v>110</v>
      </c>
      <c r="E54" s="90">
        <v>1665</v>
      </c>
      <c r="F54" s="90">
        <v>1665</v>
      </c>
      <c r="G54" s="91">
        <f t="shared" si="0"/>
        <v>100</v>
      </c>
    </row>
    <row r="55" spans="1:7" ht="25.5" x14ac:dyDescent="0.25">
      <c r="A55" s="169">
        <v>3299</v>
      </c>
      <c r="B55" s="170"/>
      <c r="C55" s="171"/>
      <c r="D55" s="125" t="s">
        <v>110</v>
      </c>
      <c r="E55" s="93">
        <v>1665</v>
      </c>
      <c r="F55" s="93">
        <v>1665</v>
      </c>
      <c r="G55" s="94">
        <f t="shared" si="0"/>
        <v>100</v>
      </c>
    </row>
    <row r="56" spans="1:7" x14ac:dyDescent="0.25">
      <c r="A56" s="164" t="s">
        <v>127</v>
      </c>
      <c r="B56" s="165"/>
      <c r="C56" s="172"/>
      <c r="D56" s="81" t="s">
        <v>128</v>
      </c>
      <c r="E56" s="82">
        <v>3200</v>
      </c>
      <c r="F56" s="82">
        <v>12368.68</v>
      </c>
      <c r="G56" s="83">
        <f t="shared" si="0"/>
        <v>386.52125000000001</v>
      </c>
    </row>
    <row r="57" spans="1:7" x14ac:dyDescent="0.25">
      <c r="A57" s="162" t="s">
        <v>90</v>
      </c>
      <c r="B57" s="163"/>
      <c r="C57" s="168"/>
      <c r="D57" s="131" t="s">
        <v>79</v>
      </c>
      <c r="E57" s="85">
        <v>3200</v>
      </c>
      <c r="F57" s="85">
        <v>12368.68</v>
      </c>
      <c r="G57" s="86">
        <f t="shared" si="0"/>
        <v>386.52125000000001</v>
      </c>
    </row>
    <row r="58" spans="1:7" x14ac:dyDescent="0.25">
      <c r="A58" s="157">
        <v>3</v>
      </c>
      <c r="B58" s="158"/>
      <c r="C58" s="159"/>
      <c r="D58" s="89" t="s">
        <v>91</v>
      </c>
      <c r="E58" s="90">
        <v>3200</v>
      </c>
      <c r="F58" s="93">
        <v>12368.68</v>
      </c>
      <c r="G58" s="91">
        <f t="shared" si="0"/>
        <v>386.52125000000001</v>
      </c>
    </row>
    <row r="59" spans="1:7" x14ac:dyDescent="0.25">
      <c r="A59" s="157">
        <v>32</v>
      </c>
      <c r="B59" s="158"/>
      <c r="C59" s="159"/>
      <c r="D59" s="92" t="s">
        <v>92</v>
      </c>
      <c r="E59" s="90">
        <v>3200</v>
      </c>
      <c r="F59" s="93">
        <v>12368.68</v>
      </c>
      <c r="G59" s="91">
        <f t="shared" si="0"/>
        <v>386.52125000000001</v>
      </c>
    </row>
    <row r="60" spans="1:7" ht="25.5" x14ac:dyDescent="0.25">
      <c r="A60" s="87">
        <v>329</v>
      </c>
      <c r="B60" s="88"/>
      <c r="C60" s="89"/>
      <c r="D60" s="89" t="s">
        <v>110</v>
      </c>
      <c r="E60" s="93">
        <v>3200</v>
      </c>
      <c r="F60" s="93">
        <f>F61+F62</f>
        <v>12368.68</v>
      </c>
      <c r="G60" s="94">
        <f t="shared" si="0"/>
        <v>386.52125000000001</v>
      </c>
    </row>
    <row r="61" spans="1:7" ht="38.25" x14ac:dyDescent="0.25">
      <c r="A61" s="123">
        <v>3291</v>
      </c>
      <c r="B61" s="88"/>
      <c r="C61" s="89"/>
      <c r="D61" s="125" t="s">
        <v>129</v>
      </c>
      <c r="E61" s="93">
        <v>1200</v>
      </c>
      <c r="F61" s="93">
        <v>2831.26</v>
      </c>
      <c r="G61" s="94">
        <v>0</v>
      </c>
    </row>
    <row r="62" spans="1:7" ht="25.5" x14ac:dyDescent="0.25">
      <c r="A62" s="123">
        <v>3299</v>
      </c>
      <c r="B62" s="88"/>
      <c r="C62" s="89"/>
      <c r="D62" s="125" t="s">
        <v>110</v>
      </c>
      <c r="E62" s="93">
        <v>2000</v>
      </c>
      <c r="F62" s="93">
        <v>9537.42</v>
      </c>
      <c r="G62" s="94">
        <f t="shared" si="0"/>
        <v>476.87100000000004</v>
      </c>
    </row>
    <row r="63" spans="1:7" x14ac:dyDescent="0.25">
      <c r="A63" s="87">
        <v>323</v>
      </c>
      <c r="B63" s="88"/>
      <c r="C63" s="89"/>
      <c r="D63" s="92" t="s">
        <v>102</v>
      </c>
      <c r="E63" s="90">
        <v>0</v>
      </c>
      <c r="F63" s="90">
        <v>0</v>
      </c>
      <c r="G63" s="91">
        <v>0</v>
      </c>
    </row>
    <row r="64" spans="1:7" x14ac:dyDescent="0.25">
      <c r="A64" s="123">
        <v>3237</v>
      </c>
      <c r="B64" s="88"/>
      <c r="C64" s="89"/>
      <c r="D64" s="125" t="s">
        <v>107</v>
      </c>
      <c r="E64" s="93">
        <v>0</v>
      </c>
      <c r="F64" s="93">
        <v>0</v>
      </c>
      <c r="G64" s="94">
        <v>0</v>
      </c>
    </row>
    <row r="65" spans="1:7" x14ac:dyDescent="0.25">
      <c r="A65" s="164" t="s">
        <v>130</v>
      </c>
      <c r="B65" s="165"/>
      <c r="C65" s="172"/>
      <c r="D65" s="81" t="s">
        <v>131</v>
      </c>
      <c r="E65" s="82">
        <v>530.88</v>
      </c>
      <c r="F65" s="82">
        <v>0</v>
      </c>
      <c r="G65" s="83">
        <f t="shared" si="0"/>
        <v>0</v>
      </c>
    </row>
    <row r="66" spans="1:7" x14ac:dyDescent="0.25">
      <c r="A66" s="162" t="s">
        <v>90</v>
      </c>
      <c r="B66" s="163"/>
      <c r="C66" s="168"/>
      <c r="D66" s="131" t="s">
        <v>79</v>
      </c>
      <c r="E66" s="85">
        <v>530.88</v>
      </c>
      <c r="F66" s="85">
        <v>0</v>
      </c>
      <c r="G66" s="86">
        <f t="shared" si="0"/>
        <v>0</v>
      </c>
    </row>
    <row r="67" spans="1:7" x14ac:dyDescent="0.25">
      <c r="A67" s="87">
        <v>3</v>
      </c>
      <c r="B67" s="88"/>
      <c r="C67" s="89"/>
      <c r="D67" s="89" t="s">
        <v>91</v>
      </c>
      <c r="E67" s="90">
        <v>530.88</v>
      </c>
      <c r="F67" s="90">
        <v>0</v>
      </c>
      <c r="G67" s="91">
        <f t="shared" si="0"/>
        <v>0</v>
      </c>
    </row>
    <row r="68" spans="1:7" x14ac:dyDescent="0.25">
      <c r="A68" s="87">
        <v>32</v>
      </c>
      <c r="B68" s="88"/>
      <c r="C68" s="89"/>
      <c r="D68" s="89" t="s">
        <v>92</v>
      </c>
      <c r="E68" s="90">
        <v>530.88</v>
      </c>
      <c r="F68" s="90">
        <v>0</v>
      </c>
      <c r="G68" s="91">
        <f t="shared" si="0"/>
        <v>0</v>
      </c>
    </row>
    <row r="69" spans="1:7" x14ac:dyDescent="0.25">
      <c r="A69" s="87">
        <v>323</v>
      </c>
      <c r="B69" s="88"/>
      <c r="C69" s="89"/>
      <c r="D69" s="89" t="s">
        <v>102</v>
      </c>
      <c r="E69" s="90">
        <v>530.88</v>
      </c>
      <c r="F69" s="90">
        <v>0</v>
      </c>
      <c r="G69" s="91">
        <f t="shared" ref="G69:G129" si="1">F69/E69*100</f>
        <v>0</v>
      </c>
    </row>
    <row r="70" spans="1:7" x14ac:dyDescent="0.25">
      <c r="A70" s="123">
        <v>3237</v>
      </c>
      <c r="B70" s="124"/>
      <c r="C70" s="107"/>
      <c r="D70" s="107" t="s">
        <v>107</v>
      </c>
      <c r="E70" s="93">
        <v>530.88</v>
      </c>
      <c r="F70" s="93">
        <v>0</v>
      </c>
      <c r="G70" s="94">
        <f t="shared" si="1"/>
        <v>0</v>
      </c>
    </row>
    <row r="71" spans="1:7" ht="24.75" customHeight="1" x14ac:dyDescent="0.25">
      <c r="A71" s="164" t="s">
        <v>132</v>
      </c>
      <c r="B71" s="165"/>
      <c r="C71" s="81"/>
      <c r="D71" s="81" t="s">
        <v>195</v>
      </c>
      <c r="E71" s="82">
        <v>11467.12</v>
      </c>
      <c r="F71" s="82">
        <v>0</v>
      </c>
      <c r="G71" s="83">
        <f t="shared" si="1"/>
        <v>0</v>
      </c>
    </row>
    <row r="72" spans="1:7" ht="27" customHeight="1" x14ac:dyDescent="0.25">
      <c r="A72" s="162" t="s">
        <v>90</v>
      </c>
      <c r="B72" s="163"/>
      <c r="C72" s="131"/>
      <c r="D72" s="131" t="s">
        <v>79</v>
      </c>
      <c r="E72" s="85">
        <v>11467.12</v>
      </c>
      <c r="F72" s="85">
        <v>0</v>
      </c>
      <c r="G72" s="86">
        <f t="shared" si="1"/>
        <v>0</v>
      </c>
    </row>
    <row r="73" spans="1:7" x14ac:dyDescent="0.25">
      <c r="A73" s="87">
        <v>3</v>
      </c>
      <c r="B73" s="88"/>
      <c r="C73" s="89"/>
      <c r="D73" s="89" t="s">
        <v>91</v>
      </c>
      <c r="E73" s="90">
        <v>11467.12</v>
      </c>
      <c r="F73" s="90">
        <v>0</v>
      </c>
      <c r="G73" s="91">
        <f t="shared" si="1"/>
        <v>0</v>
      </c>
    </row>
    <row r="74" spans="1:7" x14ac:dyDescent="0.25">
      <c r="A74" s="87">
        <v>31</v>
      </c>
      <c r="B74" s="88"/>
      <c r="C74" s="89"/>
      <c r="D74" s="89" t="s">
        <v>133</v>
      </c>
      <c r="E74" s="90">
        <v>11467.12</v>
      </c>
      <c r="F74" s="90">
        <v>0</v>
      </c>
      <c r="G74" s="91">
        <f t="shared" si="1"/>
        <v>0</v>
      </c>
    </row>
    <row r="75" spans="1:7" x14ac:dyDescent="0.25">
      <c r="A75" s="87">
        <v>311</v>
      </c>
      <c r="B75" s="88"/>
      <c r="C75" s="89"/>
      <c r="D75" s="89" t="s">
        <v>134</v>
      </c>
      <c r="E75" s="90">
        <v>8567.1200000000008</v>
      </c>
      <c r="F75" s="90">
        <v>0</v>
      </c>
      <c r="G75" s="91">
        <f t="shared" si="1"/>
        <v>0</v>
      </c>
    </row>
    <row r="76" spans="1:7" x14ac:dyDescent="0.25">
      <c r="A76" s="123">
        <v>3111</v>
      </c>
      <c r="B76" s="124"/>
      <c r="C76" s="107"/>
      <c r="D76" s="107" t="s">
        <v>135</v>
      </c>
      <c r="E76" s="93">
        <v>8567.1200000000008</v>
      </c>
      <c r="F76" s="93">
        <v>0</v>
      </c>
      <c r="G76" s="94">
        <f t="shared" si="1"/>
        <v>0</v>
      </c>
    </row>
    <row r="77" spans="1:7" ht="25.5" x14ac:dyDescent="0.25">
      <c r="A77" s="87">
        <v>312</v>
      </c>
      <c r="B77" s="88"/>
      <c r="C77" s="89"/>
      <c r="D77" s="89" t="s">
        <v>136</v>
      </c>
      <c r="E77" s="90">
        <v>700</v>
      </c>
      <c r="F77" s="90">
        <v>0</v>
      </c>
      <c r="G77" s="91">
        <f t="shared" si="1"/>
        <v>0</v>
      </c>
    </row>
    <row r="78" spans="1:7" x14ac:dyDescent="0.25">
      <c r="A78" s="123">
        <v>3121</v>
      </c>
      <c r="B78" s="124"/>
      <c r="C78" s="107"/>
      <c r="D78" s="107" t="s">
        <v>136</v>
      </c>
      <c r="E78" s="93">
        <v>700</v>
      </c>
      <c r="F78" s="93">
        <v>0</v>
      </c>
      <c r="G78" s="94">
        <f t="shared" si="1"/>
        <v>0</v>
      </c>
    </row>
    <row r="79" spans="1:7" x14ac:dyDescent="0.25">
      <c r="A79" s="87">
        <v>313</v>
      </c>
      <c r="B79" s="88"/>
      <c r="C79" s="89"/>
      <c r="D79" s="89" t="s">
        <v>137</v>
      </c>
      <c r="E79" s="90">
        <v>2200</v>
      </c>
      <c r="F79" s="90">
        <v>0</v>
      </c>
      <c r="G79" s="91">
        <f t="shared" si="1"/>
        <v>0</v>
      </c>
    </row>
    <row r="80" spans="1:7" ht="25.5" x14ac:dyDescent="0.25">
      <c r="A80" s="123">
        <v>3132</v>
      </c>
      <c r="B80" s="124"/>
      <c r="C80" s="107"/>
      <c r="D80" s="107" t="s">
        <v>138</v>
      </c>
      <c r="E80" s="93">
        <v>2200</v>
      </c>
      <c r="F80" s="93">
        <v>0</v>
      </c>
      <c r="G80" s="94">
        <f t="shared" si="1"/>
        <v>0</v>
      </c>
    </row>
    <row r="81" spans="1:7" x14ac:dyDescent="0.25">
      <c r="A81" s="87">
        <v>32</v>
      </c>
      <c r="B81" s="88"/>
      <c r="C81" s="89"/>
      <c r="D81" s="89" t="s">
        <v>92</v>
      </c>
      <c r="E81" s="90">
        <v>0</v>
      </c>
      <c r="F81" s="90">
        <v>0</v>
      </c>
      <c r="G81" s="91">
        <v>0</v>
      </c>
    </row>
    <row r="82" spans="1:7" ht="25.5" x14ac:dyDescent="0.25">
      <c r="A82" s="87">
        <v>321</v>
      </c>
      <c r="B82" s="88"/>
      <c r="C82" s="89"/>
      <c r="D82" s="89" t="s">
        <v>93</v>
      </c>
      <c r="E82" s="90">
        <v>0</v>
      </c>
      <c r="F82" s="90">
        <v>0</v>
      </c>
      <c r="G82" s="91">
        <v>0</v>
      </c>
    </row>
    <row r="83" spans="1:7" ht="25.5" x14ac:dyDescent="0.25">
      <c r="A83" s="123">
        <v>3212</v>
      </c>
      <c r="B83" s="124"/>
      <c r="C83" s="107"/>
      <c r="D83" s="107" t="s">
        <v>95</v>
      </c>
      <c r="E83" s="93">
        <v>0</v>
      </c>
      <c r="F83" s="93">
        <v>0</v>
      </c>
      <c r="G83" s="94">
        <v>0</v>
      </c>
    </row>
    <row r="84" spans="1:7" ht="41.25" customHeight="1" x14ac:dyDescent="0.25">
      <c r="A84" s="164" t="s">
        <v>139</v>
      </c>
      <c r="B84" s="165"/>
      <c r="C84" s="81"/>
      <c r="D84" s="81" t="s">
        <v>140</v>
      </c>
      <c r="E84" s="82">
        <v>0</v>
      </c>
      <c r="F84" s="82">
        <v>1500</v>
      </c>
      <c r="G84" s="83">
        <v>0</v>
      </c>
    </row>
    <row r="85" spans="1:7" ht="36" customHeight="1" x14ac:dyDescent="0.25">
      <c r="A85" s="162" t="s">
        <v>90</v>
      </c>
      <c r="B85" s="163"/>
      <c r="C85" s="131"/>
      <c r="D85" s="131" t="s">
        <v>79</v>
      </c>
      <c r="E85" s="85">
        <v>0</v>
      </c>
      <c r="F85" s="85">
        <v>1500</v>
      </c>
      <c r="G85" s="86">
        <v>0</v>
      </c>
    </row>
    <row r="86" spans="1:7" ht="25.5" x14ac:dyDescent="0.25">
      <c r="A86" s="87">
        <v>4</v>
      </c>
      <c r="B86" s="88"/>
      <c r="C86" s="89"/>
      <c r="D86" s="89" t="s">
        <v>141</v>
      </c>
      <c r="E86" s="90">
        <v>0</v>
      </c>
      <c r="F86" s="90">
        <v>1500</v>
      </c>
      <c r="G86" s="91">
        <v>0</v>
      </c>
    </row>
    <row r="87" spans="1:7" ht="38.25" x14ac:dyDescent="0.25">
      <c r="A87" s="87">
        <v>42</v>
      </c>
      <c r="B87" s="88"/>
      <c r="C87" s="89"/>
      <c r="D87" s="89" t="s">
        <v>142</v>
      </c>
      <c r="E87" s="90">
        <v>0</v>
      </c>
      <c r="F87" s="90">
        <v>1500</v>
      </c>
      <c r="G87" s="91">
        <v>0</v>
      </c>
    </row>
    <row r="88" spans="1:7" ht="38.25" x14ac:dyDescent="0.25">
      <c r="A88" s="87">
        <v>424</v>
      </c>
      <c r="B88" s="88"/>
      <c r="C88" s="89"/>
      <c r="D88" s="89" t="s">
        <v>143</v>
      </c>
      <c r="E88" s="90">
        <v>0</v>
      </c>
      <c r="F88" s="90">
        <v>1500</v>
      </c>
      <c r="G88" s="91">
        <v>0</v>
      </c>
    </row>
    <row r="89" spans="1:7" x14ac:dyDescent="0.25">
      <c r="A89" s="132">
        <v>4241</v>
      </c>
      <c r="B89" s="133"/>
      <c r="C89" s="89"/>
      <c r="D89" s="134" t="s">
        <v>144</v>
      </c>
      <c r="E89" s="93">
        <v>0</v>
      </c>
      <c r="F89" s="93">
        <v>1500</v>
      </c>
      <c r="G89" s="94">
        <v>0</v>
      </c>
    </row>
    <row r="90" spans="1:7" ht="66" customHeight="1" x14ac:dyDescent="0.25">
      <c r="A90" s="164" t="s">
        <v>145</v>
      </c>
      <c r="B90" s="165"/>
      <c r="C90" s="81"/>
      <c r="D90" s="81" t="s">
        <v>146</v>
      </c>
      <c r="E90" s="82">
        <v>0</v>
      </c>
      <c r="F90" s="82">
        <v>3637.5</v>
      </c>
      <c r="G90" s="83">
        <v>0</v>
      </c>
    </row>
    <row r="91" spans="1:7" ht="26.25" customHeight="1" x14ac:dyDescent="0.25">
      <c r="A91" s="162" t="s">
        <v>90</v>
      </c>
      <c r="B91" s="163"/>
      <c r="C91" s="131"/>
      <c r="D91" s="131" t="s">
        <v>79</v>
      </c>
      <c r="E91" s="85">
        <v>0</v>
      </c>
      <c r="F91" s="85">
        <v>3637.5</v>
      </c>
      <c r="G91" s="86">
        <v>0</v>
      </c>
    </row>
    <row r="92" spans="1:7" x14ac:dyDescent="0.25">
      <c r="A92" s="87">
        <v>3</v>
      </c>
      <c r="B92" s="88"/>
      <c r="C92" s="89"/>
      <c r="D92" s="89" t="s">
        <v>91</v>
      </c>
      <c r="E92" s="97">
        <v>0</v>
      </c>
      <c r="F92" s="97">
        <v>3637.5</v>
      </c>
      <c r="G92" s="98">
        <v>0</v>
      </c>
    </row>
    <row r="93" spans="1:7" x14ac:dyDescent="0.25">
      <c r="A93" s="87">
        <v>32</v>
      </c>
      <c r="B93" s="88"/>
      <c r="C93" s="89"/>
      <c r="D93" s="89" t="s">
        <v>92</v>
      </c>
      <c r="E93" s="97">
        <v>0</v>
      </c>
      <c r="F93" s="97">
        <v>3637.5</v>
      </c>
      <c r="G93" s="98">
        <v>0</v>
      </c>
    </row>
    <row r="94" spans="1:7" x14ac:dyDescent="0.25">
      <c r="A94" s="87">
        <v>323</v>
      </c>
      <c r="B94" s="88"/>
      <c r="C94" s="89"/>
      <c r="D94" s="92" t="s">
        <v>102</v>
      </c>
      <c r="E94" s="90">
        <v>0</v>
      </c>
      <c r="F94" s="90">
        <v>3637.5</v>
      </c>
      <c r="G94" s="91">
        <v>0</v>
      </c>
    </row>
    <row r="95" spans="1:7" ht="25.5" x14ac:dyDescent="0.25">
      <c r="A95" s="123">
        <v>3232</v>
      </c>
      <c r="B95" s="124"/>
      <c r="C95" s="107"/>
      <c r="D95" s="125" t="s">
        <v>119</v>
      </c>
      <c r="E95" s="93">
        <v>0</v>
      </c>
      <c r="F95" s="93">
        <v>3637.5</v>
      </c>
      <c r="G95" s="94">
        <v>0</v>
      </c>
    </row>
    <row r="96" spans="1:7" ht="51" x14ac:dyDescent="0.25">
      <c r="A96" s="160" t="s">
        <v>147</v>
      </c>
      <c r="B96" s="161"/>
      <c r="C96" s="78"/>
      <c r="D96" s="78" t="s">
        <v>148</v>
      </c>
      <c r="E96" s="95">
        <v>1408600</v>
      </c>
      <c r="F96" s="95">
        <f>F97+F129+F150</f>
        <v>828284.45</v>
      </c>
      <c r="G96" s="96">
        <f t="shared" si="1"/>
        <v>58.801962941928153</v>
      </c>
    </row>
    <row r="97" spans="1:7" x14ac:dyDescent="0.25">
      <c r="A97" s="164" t="s">
        <v>88</v>
      </c>
      <c r="B97" s="165"/>
      <c r="C97" s="81"/>
      <c r="D97" s="81" t="s">
        <v>89</v>
      </c>
      <c r="E97" s="82">
        <v>22000</v>
      </c>
      <c r="F97" s="82">
        <v>3717.76</v>
      </c>
      <c r="G97" s="83">
        <f t="shared" si="1"/>
        <v>16.898909090909093</v>
      </c>
    </row>
    <row r="98" spans="1:7" ht="33.75" customHeight="1" x14ac:dyDescent="0.25">
      <c r="A98" s="162" t="s">
        <v>149</v>
      </c>
      <c r="B98" s="163"/>
      <c r="C98" s="131"/>
      <c r="D98" s="131" t="s">
        <v>150</v>
      </c>
      <c r="E98" s="85">
        <v>22000</v>
      </c>
      <c r="F98" s="85">
        <f>F99+F124</f>
        <v>3717.76</v>
      </c>
      <c r="G98" s="86">
        <f t="shared" si="1"/>
        <v>16.898909090909093</v>
      </c>
    </row>
    <row r="99" spans="1:7" x14ac:dyDescent="0.25">
      <c r="A99" s="157">
        <v>3</v>
      </c>
      <c r="B99" s="158"/>
      <c r="C99" s="159"/>
      <c r="D99" s="89" t="s">
        <v>91</v>
      </c>
      <c r="E99" s="90">
        <v>20900</v>
      </c>
      <c r="F99" s="90">
        <v>3717.76</v>
      </c>
      <c r="G99" s="91">
        <f t="shared" si="1"/>
        <v>17.788325358851676</v>
      </c>
    </row>
    <row r="100" spans="1:7" x14ac:dyDescent="0.25">
      <c r="A100" s="157">
        <v>32</v>
      </c>
      <c r="B100" s="158"/>
      <c r="C100" s="159"/>
      <c r="D100" s="92" t="s">
        <v>92</v>
      </c>
      <c r="E100" s="90">
        <v>20900</v>
      </c>
      <c r="F100" s="90">
        <f>F101+F105+F112+F121</f>
        <v>3717.7599999999998</v>
      </c>
      <c r="G100" s="91">
        <f t="shared" si="1"/>
        <v>17.788325358851672</v>
      </c>
    </row>
    <row r="101" spans="1:7" ht="25.5" x14ac:dyDescent="0.25">
      <c r="A101" s="87">
        <v>321</v>
      </c>
      <c r="B101" s="88"/>
      <c r="C101" s="89"/>
      <c r="D101" s="89" t="s">
        <v>93</v>
      </c>
      <c r="E101" s="90">
        <v>1400</v>
      </c>
      <c r="F101" s="90">
        <v>0</v>
      </c>
      <c r="G101" s="91">
        <f t="shared" si="1"/>
        <v>0</v>
      </c>
    </row>
    <row r="102" spans="1:7" x14ac:dyDescent="0.25">
      <c r="A102" s="132">
        <v>3211</v>
      </c>
      <c r="B102" s="88"/>
      <c r="C102" s="89"/>
      <c r="D102" s="134" t="s">
        <v>94</v>
      </c>
      <c r="E102" s="93">
        <v>1000</v>
      </c>
      <c r="F102" s="93">
        <v>0</v>
      </c>
      <c r="G102" s="94">
        <f t="shared" si="1"/>
        <v>0</v>
      </c>
    </row>
    <row r="103" spans="1:7" ht="25.5" x14ac:dyDescent="0.25">
      <c r="A103" s="132">
        <v>3213</v>
      </c>
      <c r="B103" s="88"/>
      <c r="C103" s="89"/>
      <c r="D103" s="134" t="s">
        <v>96</v>
      </c>
      <c r="E103" s="93">
        <v>200</v>
      </c>
      <c r="F103" s="93">
        <v>0</v>
      </c>
      <c r="G103" s="94">
        <f t="shared" si="1"/>
        <v>0</v>
      </c>
    </row>
    <row r="104" spans="1:7" ht="25.5" x14ac:dyDescent="0.25">
      <c r="A104" s="132">
        <v>3214</v>
      </c>
      <c r="B104" s="88"/>
      <c r="C104" s="89"/>
      <c r="D104" s="134" t="s">
        <v>97</v>
      </c>
      <c r="E104" s="93">
        <v>200</v>
      </c>
      <c r="F104" s="93">
        <v>0</v>
      </c>
      <c r="G104" s="94">
        <f t="shared" si="1"/>
        <v>0</v>
      </c>
    </row>
    <row r="105" spans="1:7" ht="25.5" x14ac:dyDescent="0.25">
      <c r="A105" s="87">
        <v>322</v>
      </c>
      <c r="B105" s="88"/>
      <c r="C105" s="89"/>
      <c r="D105" s="89" t="s">
        <v>98</v>
      </c>
      <c r="E105" s="90">
        <v>4300</v>
      </c>
      <c r="F105" s="90">
        <f>F106+F109+F111</f>
        <v>934.36999999999989</v>
      </c>
      <c r="G105" s="91">
        <f t="shared" si="1"/>
        <v>21.729534883720927</v>
      </c>
    </row>
    <row r="106" spans="1:7" ht="25.5" x14ac:dyDescent="0.25">
      <c r="A106" s="132">
        <v>3221</v>
      </c>
      <c r="B106" s="88"/>
      <c r="C106" s="89"/>
      <c r="D106" s="134" t="s">
        <v>99</v>
      </c>
      <c r="E106" s="93">
        <v>3000</v>
      </c>
      <c r="F106" s="93">
        <v>191.78</v>
      </c>
      <c r="G106" s="94">
        <f t="shared" si="1"/>
        <v>6.3926666666666669</v>
      </c>
    </row>
    <row r="107" spans="1:7" x14ac:dyDescent="0.25">
      <c r="A107" s="132">
        <v>3222</v>
      </c>
      <c r="B107" s="88"/>
      <c r="C107" s="89"/>
      <c r="D107" s="134" t="s">
        <v>151</v>
      </c>
      <c r="E107" s="93">
        <v>0</v>
      </c>
      <c r="F107" s="93">
        <v>0</v>
      </c>
      <c r="G107" s="94">
        <v>0</v>
      </c>
    </row>
    <row r="108" spans="1:7" x14ac:dyDescent="0.25">
      <c r="A108" s="132">
        <v>3223</v>
      </c>
      <c r="B108" s="88"/>
      <c r="C108" s="89"/>
      <c r="D108" s="134" t="s">
        <v>152</v>
      </c>
      <c r="E108" s="93">
        <v>0</v>
      </c>
      <c r="F108" s="93">
        <v>0</v>
      </c>
      <c r="G108" s="94">
        <v>0</v>
      </c>
    </row>
    <row r="109" spans="1:7" ht="25.5" x14ac:dyDescent="0.25">
      <c r="A109" s="132">
        <v>3224</v>
      </c>
      <c r="B109" s="88"/>
      <c r="C109" s="89"/>
      <c r="D109" s="134" t="s">
        <v>118</v>
      </c>
      <c r="E109" s="93">
        <v>1000</v>
      </c>
      <c r="F109" s="93">
        <v>546.03</v>
      </c>
      <c r="G109" s="94">
        <f t="shared" si="1"/>
        <v>54.603000000000002</v>
      </c>
    </row>
    <row r="110" spans="1:7" x14ac:dyDescent="0.25">
      <c r="A110" s="132">
        <v>3225</v>
      </c>
      <c r="B110" s="88"/>
      <c r="C110" s="89"/>
      <c r="D110" s="134" t="s">
        <v>100</v>
      </c>
      <c r="E110" s="93">
        <v>100</v>
      </c>
      <c r="F110" s="93">
        <v>0</v>
      </c>
      <c r="G110" s="94">
        <f t="shared" si="1"/>
        <v>0</v>
      </c>
    </row>
    <row r="111" spans="1:7" ht="25.5" x14ac:dyDescent="0.25">
      <c r="A111" s="132">
        <v>3227</v>
      </c>
      <c r="B111" s="88"/>
      <c r="C111" s="89"/>
      <c r="D111" s="134" t="s">
        <v>153</v>
      </c>
      <c r="E111" s="93">
        <v>200</v>
      </c>
      <c r="F111" s="93">
        <v>196.56</v>
      </c>
      <c r="G111" s="94">
        <f t="shared" si="1"/>
        <v>98.28</v>
      </c>
    </row>
    <row r="112" spans="1:7" x14ac:dyDescent="0.25">
      <c r="A112" s="87">
        <v>323</v>
      </c>
      <c r="B112" s="88"/>
      <c r="C112" s="89"/>
      <c r="D112" s="89" t="s">
        <v>102</v>
      </c>
      <c r="E112" s="90">
        <v>11050</v>
      </c>
      <c r="F112" s="90">
        <f>F114+F117+F118+F120</f>
        <v>2571.69</v>
      </c>
      <c r="G112" s="91">
        <f t="shared" si="1"/>
        <v>23.273212669683257</v>
      </c>
    </row>
    <row r="113" spans="1:7" ht="25.5" x14ac:dyDescent="0.25">
      <c r="A113" s="123">
        <v>3231</v>
      </c>
      <c r="B113" s="88"/>
      <c r="C113" s="89"/>
      <c r="D113" s="125" t="s">
        <v>194</v>
      </c>
      <c r="E113" s="93">
        <v>200</v>
      </c>
      <c r="F113" s="93">
        <v>0</v>
      </c>
      <c r="G113" s="94">
        <f t="shared" si="1"/>
        <v>0</v>
      </c>
    </row>
    <row r="114" spans="1:7" ht="25.5" x14ac:dyDescent="0.25">
      <c r="A114" s="132">
        <v>3232</v>
      </c>
      <c r="B114" s="88"/>
      <c r="C114" s="89"/>
      <c r="D114" s="134" t="s">
        <v>119</v>
      </c>
      <c r="E114" s="93">
        <v>4000</v>
      </c>
      <c r="F114" s="93">
        <v>0</v>
      </c>
      <c r="G114" s="94">
        <f t="shared" si="1"/>
        <v>0</v>
      </c>
    </row>
    <row r="115" spans="1:7" x14ac:dyDescent="0.25">
      <c r="A115" s="132">
        <v>3235</v>
      </c>
      <c r="B115" s="88"/>
      <c r="C115" s="89"/>
      <c r="D115" s="134" t="s">
        <v>105</v>
      </c>
      <c r="E115" s="93">
        <v>200</v>
      </c>
      <c r="F115" s="93">
        <v>0</v>
      </c>
      <c r="G115" s="94">
        <f t="shared" si="1"/>
        <v>0</v>
      </c>
    </row>
    <row r="116" spans="1:7" ht="25.5" x14ac:dyDescent="0.25">
      <c r="A116" s="132">
        <v>3236</v>
      </c>
      <c r="B116" s="88"/>
      <c r="C116" s="89"/>
      <c r="D116" s="134" t="s">
        <v>106</v>
      </c>
      <c r="E116" s="93">
        <v>50</v>
      </c>
      <c r="F116" s="93">
        <v>0</v>
      </c>
      <c r="G116" s="94">
        <f t="shared" si="1"/>
        <v>0</v>
      </c>
    </row>
    <row r="117" spans="1:7" x14ac:dyDescent="0.25">
      <c r="A117" s="132">
        <v>3234</v>
      </c>
      <c r="B117" s="88"/>
      <c r="C117" s="89"/>
      <c r="D117" s="134" t="s">
        <v>104</v>
      </c>
      <c r="E117" s="93">
        <v>5000</v>
      </c>
      <c r="F117" s="93">
        <v>2571.69</v>
      </c>
      <c r="G117" s="94">
        <f t="shared" si="1"/>
        <v>51.433799999999998</v>
      </c>
    </row>
    <row r="118" spans="1:7" x14ac:dyDescent="0.25">
      <c r="A118" s="132">
        <v>3237</v>
      </c>
      <c r="B118" s="88"/>
      <c r="C118" s="89"/>
      <c r="D118" s="134" t="s">
        <v>154</v>
      </c>
      <c r="E118" s="93">
        <v>1000</v>
      </c>
      <c r="F118" s="93"/>
      <c r="G118" s="94">
        <f t="shared" si="1"/>
        <v>0</v>
      </c>
    </row>
    <row r="119" spans="1:7" x14ac:dyDescent="0.25">
      <c r="A119" s="132">
        <v>3238</v>
      </c>
      <c r="B119" s="88"/>
      <c r="C119" s="89"/>
      <c r="D119" s="134" t="s">
        <v>108</v>
      </c>
      <c r="E119" s="93">
        <v>100</v>
      </c>
      <c r="F119" s="93">
        <v>0</v>
      </c>
      <c r="G119" s="94">
        <f t="shared" si="1"/>
        <v>0</v>
      </c>
    </row>
    <row r="120" spans="1:7" x14ac:dyDescent="0.25">
      <c r="A120" s="132">
        <v>3239</v>
      </c>
      <c r="B120" s="88"/>
      <c r="C120" s="89"/>
      <c r="D120" s="134" t="s">
        <v>109</v>
      </c>
      <c r="E120" s="93">
        <v>500</v>
      </c>
      <c r="F120" s="93">
        <v>0</v>
      </c>
      <c r="G120" s="94">
        <f t="shared" si="1"/>
        <v>0</v>
      </c>
    </row>
    <row r="121" spans="1:7" ht="25.5" x14ac:dyDescent="0.25">
      <c r="A121" s="87">
        <v>329</v>
      </c>
      <c r="B121" s="88"/>
      <c r="C121" s="89"/>
      <c r="D121" s="89" t="s">
        <v>110</v>
      </c>
      <c r="E121" s="90">
        <v>4150</v>
      </c>
      <c r="F121" s="90">
        <f>F122+F123</f>
        <v>211.7</v>
      </c>
      <c r="G121" s="91">
        <f t="shared" si="1"/>
        <v>5.1012048192771084</v>
      </c>
    </row>
    <row r="122" spans="1:7" x14ac:dyDescent="0.25">
      <c r="A122" s="132">
        <v>3293</v>
      </c>
      <c r="B122" s="88"/>
      <c r="C122" s="89"/>
      <c r="D122" s="134" t="s">
        <v>111</v>
      </c>
      <c r="E122" s="93">
        <v>1000</v>
      </c>
      <c r="F122" s="93">
        <v>211.7</v>
      </c>
      <c r="G122" s="94">
        <f t="shared" si="1"/>
        <v>21.17</v>
      </c>
    </row>
    <row r="123" spans="1:7" ht="25.5" x14ac:dyDescent="0.25">
      <c r="A123" s="132">
        <v>3299</v>
      </c>
      <c r="B123" s="88"/>
      <c r="C123" s="89"/>
      <c r="D123" s="134" t="s">
        <v>110</v>
      </c>
      <c r="E123" s="93">
        <v>3150</v>
      </c>
      <c r="F123" s="93">
        <v>0</v>
      </c>
      <c r="G123" s="94">
        <f t="shared" si="1"/>
        <v>0</v>
      </c>
    </row>
    <row r="124" spans="1:7" ht="25.5" x14ac:dyDescent="0.25">
      <c r="A124" s="157">
        <v>4</v>
      </c>
      <c r="B124" s="158"/>
      <c r="C124" s="159"/>
      <c r="D124" s="89" t="s">
        <v>141</v>
      </c>
      <c r="E124" s="90">
        <v>1100</v>
      </c>
      <c r="F124" s="90">
        <v>0</v>
      </c>
      <c r="G124" s="91">
        <f t="shared" si="1"/>
        <v>0</v>
      </c>
    </row>
    <row r="125" spans="1:7" ht="38.25" x14ac:dyDescent="0.25">
      <c r="A125" s="157">
        <v>42</v>
      </c>
      <c r="B125" s="158"/>
      <c r="C125" s="159"/>
      <c r="D125" s="89" t="s">
        <v>142</v>
      </c>
      <c r="E125" s="90">
        <v>1100</v>
      </c>
      <c r="F125" s="90">
        <v>0</v>
      </c>
      <c r="G125" s="91">
        <f t="shared" si="1"/>
        <v>0</v>
      </c>
    </row>
    <row r="126" spans="1:7" x14ac:dyDescent="0.25">
      <c r="A126" s="87">
        <v>422</v>
      </c>
      <c r="B126" s="88"/>
      <c r="C126" s="89"/>
      <c r="D126" s="89" t="s">
        <v>155</v>
      </c>
      <c r="E126" s="90">
        <v>1000</v>
      </c>
      <c r="F126" s="90">
        <v>0</v>
      </c>
      <c r="G126" s="91">
        <f t="shared" si="1"/>
        <v>0</v>
      </c>
    </row>
    <row r="127" spans="1:7" x14ac:dyDescent="0.25">
      <c r="A127" s="132">
        <v>4221</v>
      </c>
      <c r="B127" s="88"/>
      <c r="C127" s="89"/>
      <c r="D127" s="134" t="s">
        <v>156</v>
      </c>
      <c r="E127" s="93">
        <v>1000</v>
      </c>
      <c r="F127" s="93">
        <v>0</v>
      </c>
      <c r="G127" s="94">
        <f t="shared" si="1"/>
        <v>0</v>
      </c>
    </row>
    <row r="128" spans="1:7" x14ac:dyDescent="0.25">
      <c r="A128" s="132">
        <v>4241</v>
      </c>
      <c r="B128" s="88"/>
      <c r="C128" s="89"/>
      <c r="D128" s="134" t="s">
        <v>144</v>
      </c>
      <c r="E128" s="93">
        <v>100</v>
      </c>
      <c r="F128" s="93">
        <v>0</v>
      </c>
      <c r="G128" s="94">
        <f t="shared" si="1"/>
        <v>0</v>
      </c>
    </row>
    <row r="129" spans="1:7" ht="38.25" x14ac:dyDescent="0.25">
      <c r="A129" s="164" t="s">
        <v>116</v>
      </c>
      <c r="B129" s="165"/>
      <c r="C129" s="81"/>
      <c r="D129" s="81" t="s">
        <v>157</v>
      </c>
      <c r="E129" s="82">
        <v>1380000</v>
      </c>
      <c r="F129" s="82">
        <v>814422.35</v>
      </c>
      <c r="G129" s="83">
        <f t="shared" si="1"/>
        <v>59.016112318840577</v>
      </c>
    </row>
    <row r="130" spans="1:7" ht="24.75" customHeight="1" x14ac:dyDescent="0.25">
      <c r="A130" s="162" t="s">
        <v>158</v>
      </c>
      <c r="B130" s="163"/>
      <c r="C130" s="131"/>
      <c r="D130" s="131" t="s">
        <v>56</v>
      </c>
      <c r="E130" s="85">
        <v>1380000</v>
      </c>
      <c r="F130" s="85">
        <v>814422.35</v>
      </c>
      <c r="G130" s="86">
        <f t="shared" ref="G130:G155" si="2">F130/E130*100</f>
        <v>59.016112318840577</v>
      </c>
    </row>
    <row r="131" spans="1:7" x14ac:dyDescent="0.25">
      <c r="A131" s="157">
        <v>3</v>
      </c>
      <c r="B131" s="158"/>
      <c r="C131" s="159"/>
      <c r="D131" s="89" t="s">
        <v>91</v>
      </c>
      <c r="E131" s="90">
        <v>1380000</v>
      </c>
      <c r="F131" s="90">
        <f>F132+F139</f>
        <v>814422.34999999986</v>
      </c>
      <c r="G131" s="91">
        <f t="shared" si="2"/>
        <v>59.016112318840577</v>
      </c>
    </row>
    <row r="132" spans="1:7" x14ac:dyDescent="0.25">
      <c r="A132" s="87">
        <v>31</v>
      </c>
      <c r="B132" s="88"/>
      <c r="C132" s="89"/>
      <c r="D132" s="89" t="s">
        <v>133</v>
      </c>
      <c r="E132" s="90">
        <v>1378000</v>
      </c>
      <c r="F132" s="90">
        <f>F133+F135+F137</f>
        <v>808613.75999999989</v>
      </c>
      <c r="G132" s="91">
        <f t="shared" si="2"/>
        <v>58.680243831640055</v>
      </c>
    </row>
    <row r="133" spans="1:7" x14ac:dyDescent="0.25">
      <c r="A133" s="87">
        <v>311</v>
      </c>
      <c r="B133" s="88"/>
      <c r="C133" s="89"/>
      <c r="D133" s="89" t="s">
        <v>134</v>
      </c>
      <c r="E133" s="90">
        <v>1100000</v>
      </c>
      <c r="F133" s="93">
        <v>678727.21</v>
      </c>
      <c r="G133" s="91">
        <f t="shared" si="2"/>
        <v>61.702473636363628</v>
      </c>
    </row>
    <row r="134" spans="1:7" x14ac:dyDescent="0.25">
      <c r="A134" s="123">
        <v>3111</v>
      </c>
      <c r="B134" s="124"/>
      <c r="C134" s="107"/>
      <c r="D134" s="107" t="s">
        <v>135</v>
      </c>
      <c r="E134" s="93">
        <v>1100000</v>
      </c>
      <c r="F134" s="93">
        <v>678727.21</v>
      </c>
      <c r="G134" s="94">
        <f t="shared" si="2"/>
        <v>61.702473636363628</v>
      </c>
    </row>
    <row r="135" spans="1:7" ht="25.5" x14ac:dyDescent="0.25">
      <c r="A135" s="87">
        <v>312</v>
      </c>
      <c r="B135" s="88"/>
      <c r="C135" s="89"/>
      <c r="D135" s="89" t="s">
        <v>136</v>
      </c>
      <c r="E135" s="90">
        <v>78000</v>
      </c>
      <c r="F135" s="90">
        <v>20308.47</v>
      </c>
      <c r="G135" s="91">
        <f t="shared" si="2"/>
        <v>26.0365</v>
      </c>
    </row>
    <row r="136" spans="1:7" x14ac:dyDescent="0.25">
      <c r="A136" s="123">
        <v>3121</v>
      </c>
      <c r="B136" s="124"/>
      <c r="C136" s="107"/>
      <c r="D136" s="107" t="s">
        <v>136</v>
      </c>
      <c r="E136" s="93">
        <v>78000</v>
      </c>
      <c r="F136" s="93">
        <v>20308.47</v>
      </c>
      <c r="G136" s="94">
        <f t="shared" si="2"/>
        <v>26.0365</v>
      </c>
    </row>
    <row r="137" spans="1:7" x14ac:dyDescent="0.25">
      <c r="A137" s="87">
        <v>313</v>
      </c>
      <c r="B137" s="88"/>
      <c r="C137" s="89"/>
      <c r="D137" s="89" t="s">
        <v>137</v>
      </c>
      <c r="E137" s="90">
        <v>200000</v>
      </c>
      <c r="F137" s="90">
        <v>109578.08</v>
      </c>
      <c r="G137" s="91">
        <f t="shared" si="2"/>
        <v>54.78904</v>
      </c>
    </row>
    <row r="138" spans="1:7" ht="25.5" x14ac:dyDescent="0.25">
      <c r="A138" s="123">
        <v>3132</v>
      </c>
      <c r="B138" s="124"/>
      <c r="C138" s="107"/>
      <c r="D138" s="107" t="s">
        <v>138</v>
      </c>
      <c r="E138" s="93">
        <v>200000</v>
      </c>
      <c r="F138" s="93">
        <v>109578.08</v>
      </c>
      <c r="G138" s="94">
        <f t="shared" si="2"/>
        <v>54.78904</v>
      </c>
    </row>
    <row r="139" spans="1:7" x14ac:dyDescent="0.25">
      <c r="A139" s="87">
        <v>32</v>
      </c>
      <c r="B139" s="88"/>
      <c r="C139" s="89"/>
      <c r="D139" s="89" t="s">
        <v>92</v>
      </c>
      <c r="E139" s="90">
        <v>2000</v>
      </c>
      <c r="F139" s="90">
        <f>F140+F142</f>
        <v>5808.59</v>
      </c>
      <c r="G139" s="91">
        <v>0</v>
      </c>
    </row>
    <row r="140" spans="1:7" x14ac:dyDescent="0.25">
      <c r="A140" s="87">
        <v>323</v>
      </c>
      <c r="B140" s="88"/>
      <c r="C140" s="89"/>
      <c r="D140" s="89" t="s">
        <v>102</v>
      </c>
      <c r="E140" s="90">
        <v>0</v>
      </c>
      <c r="F140" s="90">
        <v>2710.08</v>
      </c>
      <c r="G140" s="91">
        <v>0</v>
      </c>
    </row>
    <row r="141" spans="1:7" x14ac:dyDescent="0.25">
      <c r="A141" s="123">
        <v>3237</v>
      </c>
      <c r="B141" s="124"/>
      <c r="C141" s="107"/>
      <c r="D141" s="107" t="s">
        <v>107</v>
      </c>
      <c r="E141" s="93">
        <v>0</v>
      </c>
      <c r="F141" s="93">
        <v>2710.08</v>
      </c>
      <c r="G141" s="94">
        <v>0</v>
      </c>
    </row>
    <row r="142" spans="1:7" ht="25.5" x14ac:dyDescent="0.25">
      <c r="A142" s="87">
        <v>329</v>
      </c>
      <c r="B142" s="88"/>
      <c r="C142" s="89"/>
      <c r="D142" s="89" t="s">
        <v>110</v>
      </c>
      <c r="E142" s="90">
        <v>2000</v>
      </c>
      <c r="F142" s="90">
        <f>F143+F144</f>
        <v>3098.51</v>
      </c>
      <c r="G142" s="91">
        <f t="shared" si="2"/>
        <v>154.9255</v>
      </c>
    </row>
    <row r="143" spans="1:7" x14ac:dyDescent="0.25">
      <c r="A143" s="123">
        <v>3295</v>
      </c>
      <c r="B143" s="88"/>
      <c r="C143" s="89"/>
      <c r="D143" s="135" t="s">
        <v>159</v>
      </c>
      <c r="E143" s="93">
        <v>2000</v>
      </c>
      <c r="F143" s="93">
        <v>1332</v>
      </c>
      <c r="G143" s="91">
        <f t="shared" si="2"/>
        <v>66.600000000000009</v>
      </c>
    </row>
    <row r="144" spans="1:7" ht="25.5" x14ac:dyDescent="0.25">
      <c r="A144" s="132">
        <v>3299</v>
      </c>
      <c r="B144" s="133"/>
      <c r="C144" s="89"/>
      <c r="D144" s="134" t="s">
        <v>110</v>
      </c>
      <c r="E144" s="93">
        <v>0</v>
      </c>
      <c r="F144" s="93">
        <v>1766.51</v>
      </c>
      <c r="G144" s="91">
        <v>0</v>
      </c>
    </row>
    <row r="145" spans="1:7" ht="25.5" x14ac:dyDescent="0.25">
      <c r="A145" s="166" t="s">
        <v>160</v>
      </c>
      <c r="B145" s="167"/>
      <c r="C145" s="136"/>
      <c r="D145" s="136" t="s">
        <v>161</v>
      </c>
      <c r="E145" s="99">
        <v>100</v>
      </c>
      <c r="F145" s="99">
        <v>0</v>
      </c>
      <c r="G145" s="99">
        <f t="shared" si="2"/>
        <v>0</v>
      </c>
    </row>
    <row r="146" spans="1:7" x14ac:dyDescent="0.25">
      <c r="A146" s="87">
        <v>3</v>
      </c>
      <c r="B146" s="88"/>
      <c r="C146" s="89"/>
      <c r="D146" s="89" t="s">
        <v>91</v>
      </c>
      <c r="E146" s="90">
        <v>100</v>
      </c>
      <c r="F146" s="90">
        <v>0</v>
      </c>
      <c r="G146" s="90">
        <f t="shared" si="2"/>
        <v>0</v>
      </c>
    </row>
    <row r="147" spans="1:7" x14ac:dyDescent="0.25">
      <c r="A147" s="87">
        <v>32</v>
      </c>
      <c r="B147" s="88"/>
      <c r="C147" s="89"/>
      <c r="D147" s="89" t="s">
        <v>92</v>
      </c>
      <c r="E147" s="90">
        <v>100</v>
      </c>
      <c r="F147" s="90">
        <v>0</v>
      </c>
      <c r="G147" s="90">
        <f t="shared" si="2"/>
        <v>0</v>
      </c>
    </row>
    <row r="148" spans="1:7" ht="25.5" x14ac:dyDescent="0.25">
      <c r="A148" s="87">
        <v>329</v>
      </c>
      <c r="B148" s="88"/>
      <c r="C148" s="89"/>
      <c r="D148" s="89" t="s">
        <v>110</v>
      </c>
      <c r="E148" s="90">
        <v>100</v>
      </c>
      <c r="F148" s="90">
        <v>0</v>
      </c>
      <c r="G148" s="90">
        <f t="shared" si="2"/>
        <v>0</v>
      </c>
    </row>
    <row r="149" spans="1:7" ht="25.5" x14ac:dyDescent="0.25">
      <c r="A149" s="132">
        <v>3299</v>
      </c>
      <c r="B149" s="133"/>
      <c r="C149" s="89"/>
      <c r="D149" s="134" t="s">
        <v>110</v>
      </c>
      <c r="E149" s="93">
        <v>100</v>
      </c>
      <c r="F149" s="93">
        <v>0</v>
      </c>
      <c r="G149" s="93">
        <f t="shared" si="2"/>
        <v>0</v>
      </c>
    </row>
    <row r="150" spans="1:7" x14ac:dyDescent="0.25">
      <c r="A150" s="164" t="s">
        <v>162</v>
      </c>
      <c r="B150" s="165"/>
      <c r="C150" s="81"/>
      <c r="D150" s="81" t="s">
        <v>163</v>
      </c>
      <c r="E150" s="82">
        <v>6500</v>
      </c>
      <c r="F150" s="82">
        <v>10144.34</v>
      </c>
      <c r="G150" s="82">
        <f t="shared" si="2"/>
        <v>156.06676923076924</v>
      </c>
    </row>
    <row r="151" spans="1:7" ht="23.25" customHeight="1" x14ac:dyDescent="0.25">
      <c r="A151" s="162" t="s">
        <v>164</v>
      </c>
      <c r="B151" s="163"/>
      <c r="C151" s="131"/>
      <c r="D151" s="131" t="s">
        <v>165</v>
      </c>
      <c r="E151" s="85">
        <v>6500</v>
      </c>
      <c r="F151" s="85">
        <v>10144.34</v>
      </c>
      <c r="G151" s="85">
        <f t="shared" si="2"/>
        <v>156.06676923076924</v>
      </c>
    </row>
    <row r="152" spans="1:7" x14ac:dyDescent="0.25">
      <c r="A152" s="87">
        <v>3</v>
      </c>
      <c r="B152" s="88"/>
      <c r="C152" s="89"/>
      <c r="D152" s="89" t="s">
        <v>91</v>
      </c>
      <c r="E152" s="97">
        <v>6500</v>
      </c>
      <c r="F152" s="97">
        <v>10144.34</v>
      </c>
      <c r="G152" s="97">
        <f t="shared" si="2"/>
        <v>156.06676923076924</v>
      </c>
    </row>
    <row r="153" spans="1:7" x14ac:dyDescent="0.25">
      <c r="A153" s="87">
        <v>32</v>
      </c>
      <c r="B153" s="88"/>
      <c r="C153" s="89"/>
      <c r="D153" s="89" t="s">
        <v>92</v>
      </c>
      <c r="E153" s="97">
        <v>6500</v>
      </c>
      <c r="F153" s="97">
        <f>F154+F156</f>
        <v>10144.34</v>
      </c>
      <c r="G153" s="97">
        <f t="shared" si="2"/>
        <v>156.06676923076924</v>
      </c>
    </row>
    <row r="154" spans="1:7" ht="25.5" x14ac:dyDescent="0.25">
      <c r="A154" s="87">
        <v>321</v>
      </c>
      <c r="B154" s="88"/>
      <c r="C154" s="89"/>
      <c r="D154" s="89" t="s">
        <v>93</v>
      </c>
      <c r="E154" s="97">
        <v>6500</v>
      </c>
      <c r="F154" s="97">
        <v>4413</v>
      </c>
      <c r="G154" s="97">
        <f t="shared" si="2"/>
        <v>67.892307692307696</v>
      </c>
    </row>
    <row r="155" spans="1:7" x14ac:dyDescent="0.25">
      <c r="A155" s="132">
        <v>3211</v>
      </c>
      <c r="B155" s="88"/>
      <c r="C155" s="89"/>
      <c r="D155" s="134" t="s">
        <v>94</v>
      </c>
      <c r="E155" s="100">
        <v>6500</v>
      </c>
      <c r="F155" s="100">
        <v>4413</v>
      </c>
      <c r="G155" s="100">
        <f t="shared" si="2"/>
        <v>67.892307692307696</v>
      </c>
    </row>
    <row r="156" spans="1:7" ht="25.5" x14ac:dyDescent="0.25">
      <c r="A156" s="87">
        <v>329</v>
      </c>
      <c r="B156" s="88"/>
      <c r="C156" s="89"/>
      <c r="D156" s="89" t="s">
        <v>110</v>
      </c>
      <c r="E156" s="90">
        <v>0</v>
      </c>
      <c r="F156" s="90">
        <v>5731.34</v>
      </c>
      <c r="G156" s="90">
        <v>0</v>
      </c>
    </row>
    <row r="157" spans="1:7" ht="25.5" x14ac:dyDescent="0.25">
      <c r="A157" s="132">
        <v>3299</v>
      </c>
      <c r="B157" s="133"/>
      <c r="C157" s="89"/>
      <c r="D157" s="134" t="s">
        <v>110</v>
      </c>
      <c r="E157" s="93">
        <v>0</v>
      </c>
      <c r="F157" s="93">
        <v>5731.34</v>
      </c>
      <c r="G157" s="93">
        <v>0</v>
      </c>
    </row>
    <row r="158" spans="1:7" x14ac:dyDescent="0.25">
      <c r="A158" s="160" t="s">
        <v>162</v>
      </c>
      <c r="B158" s="161"/>
      <c r="C158" s="78"/>
      <c r="D158" s="78" t="s">
        <v>128</v>
      </c>
      <c r="E158" s="95">
        <v>0</v>
      </c>
      <c r="F158" s="95">
        <v>560</v>
      </c>
      <c r="G158" s="96">
        <v>0</v>
      </c>
    </row>
    <row r="159" spans="1:7" ht="38.25" x14ac:dyDescent="0.25">
      <c r="A159" s="132">
        <v>6391</v>
      </c>
      <c r="B159" s="102"/>
      <c r="C159" s="103"/>
      <c r="D159" s="137" t="s">
        <v>81</v>
      </c>
      <c r="E159" s="104">
        <v>0</v>
      </c>
      <c r="F159" s="100">
        <v>560</v>
      </c>
      <c r="G159" s="101">
        <v>0</v>
      </c>
    </row>
  </sheetData>
  <mergeCells count="49">
    <mergeCell ref="A72:B72"/>
    <mergeCell ref="A9:C9"/>
    <mergeCell ref="A3:C3"/>
    <mergeCell ref="A5:C5"/>
    <mergeCell ref="A6:C6"/>
    <mergeCell ref="A7:C7"/>
    <mergeCell ref="A8:C8"/>
    <mergeCell ref="A50:C50"/>
    <mergeCell ref="A35:B35"/>
    <mergeCell ref="A36:B36"/>
    <mergeCell ref="A37:C37"/>
    <mergeCell ref="A38:C38"/>
    <mergeCell ref="A43:C43"/>
    <mergeCell ref="A44:C44"/>
    <mergeCell ref="A45:C45"/>
    <mergeCell ref="A46:C46"/>
    <mergeCell ref="A47:C47"/>
    <mergeCell ref="A48:C48"/>
    <mergeCell ref="A49:C49"/>
    <mergeCell ref="A71:B71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5:C65"/>
    <mergeCell ref="A66:C66"/>
    <mergeCell ref="A125:C125"/>
    <mergeCell ref="A84:B84"/>
    <mergeCell ref="A85:B85"/>
    <mergeCell ref="A90:B90"/>
    <mergeCell ref="A91:B91"/>
    <mergeCell ref="A96:B96"/>
    <mergeCell ref="A97:B97"/>
    <mergeCell ref="A98:B98"/>
    <mergeCell ref="A99:C99"/>
    <mergeCell ref="A100:C100"/>
    <mergeCell ref="A124:C124"/>
    <mergeCell ref="A150:B150"/>
    <mergeCell ref="A151:B151"/>
    <mergeCell ref="A158:B158"/>
    <mergeCell ref="A129:B129"/>
    <mergeCell ref="A130:B130"/>
    <mergeCell ref="A131:C131"/>
    <mergeCell ref="A145:B145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RAČUNA PRIHODA I RASHOD</vt:lpstr>
      <vt:lpstr>IZVRŠENJE PRIHODA PO EKONOMSKOJ</vt:lpstr>
      <vt:lpstr>IZVRŠENJE RASHODA 01-06 2025</vt:lpstr>
      <vt:lpstr>IZVRŠENJE PREMA IZVORIMA FINANC</vt:lpstr>
      <vt:lpstr>IZVJEŠTAJ O RASHODIMA PREMA FUN</vt:lpstr>
      <vt:lpstr>POSEBNI DIO - RASHO PROGRAMSKA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 Štefančić</cp:lastModifiedBy>
  <cp:lastPrinted>2025-07-23T06:19:51Z</cp:lastPrinted>
  <dcterms:created xsi:type="dcterms:W3CDTF">2015-06-05T18:19:34Z</dcterms:created>
  <dcterms:modified xsi:type="dcterms:W3CDTF">2025-07-23T07:05:10Z</dcterms:modified>
</cp:coreProperties>
</file>