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\Desktop\Prijedlog Izvještaja o izvršenju financijskog plana za razdoblje od 01.01.2024. do 31.12.2024\"/>
    </mc:Choice>
  </mc:AlternateContent>
  <xr:revisionPtr revIDLastSave="0" documentId="13_ncr:1_{0E49B4AC-717E-4D34-A34B-C76986240E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 RAČUNA PRIHODA I RASHOD" sheetId="1" r:id="rId1"/>
    <sheet name="IZVRŠENJE PRIHODA PO EKONOMSKOJ" sheetId="2" r:id="rId2"/>
    <sheet name="IZVRŠENJE RASHODA 2024." sheetId="3" r:id="rId3"/>
    <sheet name="IZVRŠENJE PREMA IZVORIMA FINANC" sheetId="4" r:id="rId4"/>
    <sheet name="IZVJEŠTAJ O RASHODIMA PREMA FUN" sheetId="5" r:id="rId5"/>
    <sheet name="POSEBNI DIO-RASHOD PROGRAMSK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9" i="1"/>
  <c r="F10" i="1"/>
  <c r="E6" i="1"/>
  <c r="E10" i="1"/>
  <c r="E17" i="1"/>
  <c r="F5" i="1"/>
  <c r="E5" i="1"/>
  <c r="H5" i="2"/>
  <c r="H6" i="2"/>
  <c r="H7" i="2"/>
  <c r="H8" i="2"/>
  <c r="H11" i="2"/>
  <c r="H12" i="2"/>
  <c r="H15" i="2"/>
  <c r="H17" i="2"/>
  <c r="H18" i="2"/>
  <c r="H19" i="2"/>
  <c r="H20" i="2"/>
  <c r="H28" i="2"/>
  <c r="H29" i="2"/>
  <c r="H30" i="2"/>
  <c r="H31" i="2"/>
  <c r="H32" i="2"/>
  <c r="H33" i="2"/>
  <c r="G5" i="2"/>
  <c r="G6" i="2"/>
  <c r="G7" i="2"/>
  <c r="G8" i="2"/>
  <c r="G11" i="2"/>
  <c r="G12" i="2"/>
  <c r="G15" i="2"/>
  <c r="G17" i="2"/>
  <c r="G18" i="2"/>
  <c r="G19" i="2"/>
  <c r="G20" i="2"/>
  <c r="G24" i="2"/>
  <c r="G25" i="2"/>
  <c r="G26" i="2"/>
  <c r="G28" i="2"/>
  <c r="G29" i="2"/>
  <c r="G30" i="2"/>
  <c r="G31" i="2"/>
  <c r="G32" i="2"/>
  <c r="G33" i="2"/>
  <c r="G34" i="2"/>
  <c r="H4" i="2"/>
  <c r="G4" i="2"/>
  <c r="G126" i="3"/>
  <c r="H5" i="3"/>
  <c r="H6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7" i="3"/>
  <c r="H59" i="3"/>
  <c r="H60" i="3"/>
  <c r="H61" i="3"/>
  <c r="H62" i="3"/>
  <c r="H63" i="3"/>
  <c r="H64" i="3"/>
  <c r="H65" i="3"/>
  <c r="H83" i="3"/>
  <c r="H84" i="3"/>
  <c r="H85" i="3"/>
  <c r="H86" i="3"/>
  <c r="H87" i="3"/>
  <c r="H88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8" i="3"/>
  <c r="G30" i="3"/>
  <c r="G31" i="3"/>
  <c r="G32" i="3"/>
  <c r="G33" i="3"/>
  <c r="G34" i="3"/>
  <c r="G35" i="3"/>
  <c r="G36" i="3"/>
  <c r="G37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93" i="3"/>
  <c r="G94" i="3"/>
  <c r="G95" i="3"/>
  <c r="G96" i="3"/>
  <c r="G97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7" i="3"/>
  <c r="G128" i="3"/>
  <c r="G129" i="3"/>
  <c r="G130" i="3"/>
  <c r="G131" i="3"/>
  <c r="G132" i="3"/>
  <c r="G135" i="3"/>
  <c r="G137" i="3"/>
  <c r="G138" i="3"/>
  <c r="G140" i="3"/>
  <c r="G141" i="3"/>
  <c r="G143" i="3"/>
  <c r="G144" i="3"/>
  <c r="G145" i="3"/>
  <c r="G146" i="3"/>
  <c r="G147" i="3"/>
  <c r="G148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H4" i="3"/>
  <c r="G4" i="3"/>
  <c r="F6" i="4"/>
  <c r="F9" i="4"/>
  <c r="F10" i="4"/>
  <c r="F13" i="4"/>
  <c r="F14" i="4"/>
  <c r="F21" i="4"/>
  <c r="F22" i="4"/>
  <c r="F25" i="4"/>
  <c r="F26" i="4"/>
  <c r="F28" i="4"/>
  <c r="F29" i="4"/>
  <c r="E6" i="4"/>
  <c r="E7" i="4"/>
  <c r="E9" i="4"/>
  <c r="E10" i="4"/>
  <c r="E11" i="4"/>
  <c r="E13" i="4"/>
  <c r="E14" i="4"/>
  <c r="E15" i="4"/>
  <c r="E17" i="4"/>
  <c r="E18" i="4"/>
  <c r="E19" i="4"/>
  <c r="E21" i="4"/>
  <c r="E22" i="4"/>
  <c r="E23" i="4"/>
  <c r="E25" i="4"/>
  <c r="E27" i="4"/>
  <c r="E28" i="4"/>
  <c r="E29" i="4"/>
  <c r="E30" i="4"/>
  <c r="F5" i="4"/>
  <c r="E5" i="4"/>
  <c r="F5" i="5"/>
  <c r="F6" i="5"/>
  <c r="F7" i="5"/>
  <c r="F10" i="5"/>
  <c r="F11" i="5"/>
  <c r="F12" i="5"/>
  <c r="F13" i="5"/>
  <c r="F4" i="5"/>
  <c r="E5" i="5"/>
  <c r="E6" i="5"/>
  <c r="E7" i="5"/>
  <c r="E8" i="5"/>
  <c r="E9" i="5"/>
  <c r="E10" i="5"/>
  <c r="E11" i="5"/>
  <c r="E12" i="5"/>
  <c r="E13" i="5"/>
  <c r="E4" i="5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9" i="6"/>
  <c r="F51" i="6"/>
  <c r="F52" i="6"/>
  <c r="F53" i="6"/>
  <c r="F54" i="6"/>
  <c r="F55" i="6"/>
  <c r="F56" i="6"/>
  <c r="F57" i="6"/>
  <c r="F75" i="6"/>
  <c r="F76" i="6"/>
  <c r="F77" i="6"/>
  <c r="F78" i="6"/>
  <c r="F79" i="6"/>
  <c r="F80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B30" i="4"/>
  <c r="D23" i="4"/>
  <c r="D19" i="4"/>
  <c r="D11" i="4"/>
  <c r="D30" i="4"/>
  <c r="D28" i="4"/>
  <c r="E6" i="6"/>
  <c r="E145" i="6"/>
  <c r="E144" i="6" s="1"/>
  <c r="E112" i="6" s="1"/>
  <c r="E149" i="6"/>
  <c r="E114" i="6"/>
  <c r="D5" i="5"/>
  <c r="D29" i="4"/>
  <c r="D6" i="4"/>
  <c r="B29" i="4"/>
  <c r="B28" i="4"/>
  <c r="F7" i="2"/>
  <c r="D35" i="2"/>
  <c r="F32" i="2"/>
  <c r="B32" i="4"/>
  <c r="B35" i="4" s="1"/>
  <c r="D8" i="1"/>
  <c r="D11" i="1" s="1"/>
  <c r="E86" i="6"/>
  <c r="E77" i="6"/>
  <c r="E47" i="6"/>
  <c r="E12" i="6"/>
  <c r="C29" i="4"/>
  <c r="C28" i="4"/>
  <c r="B5" i="5"/>
  <c r="B27" i="4"/>
  <c r="B23" i="4"/>
  <c r="B19" i="4"/>
  <c r="B15" i="4"/>
  <c r="B11" i="4"/>
  <c r="B7" i="4"/>
  <c r="D31" i="2"/>
  <c r="D7" i="2"/>
  <c r="B11" i="1"/>
  <c r="B9" i="1"/>
  <c r="E9" i="1" s="1"/>
  <c r="E11" i="1" l="1"/>
  <c r="E8" i="1"/>
  <c r="F8" i="1"/>
  <c r="B20" i="1"/>
  <c r="B23" i="1" s="1"/>
</calcChain>
</file>

<file path=xl/sharedStrings.xml><?xml version="1.0" encoding="utf-8"?>
<sst xmlns="http://schemas.openxmlformats.org/spreadsheetml/2006/main" count="958" uniqueCount="265">
  <si>
    <t>SAŽETAK RAČUNA PRIHODA I RASHODA</t>
  </si>
  <si>
    <t>NAZIV</t>
  </si>
  <si>
    <t>OSTVARENJE / IZVRŠENJE 2023.</t>
  </si>
  <si>
    <t>INDEKS</t>
  </si>
  <si>
    <t>5=4/2*100</t>
  </si>
  <si>
    <t>6=4/3*100</t>
  </si>
  <si>
    <t>PRIHODI UKUPNI</t>
  </si>
  <si>
    <t>6 PRIHODI POSLOVANJA</t>
  </si>
  <si>
    <t>7 PRIHODI OD PRODAJE NEFINANCIJSKE IMOVINE</t>
  </si>
  <si>
    <t>RASHODI UKUPNO</t>
  </si>
  <si>
    <t>3 RASHODI POSLOVANJA</t>
  </si>
  <si>
    <t>4 RASHODI ZA NEFINANCIJSKU IMOVINU</t>
  </si>
  <si>
    <t>RAZLIKA - VIŠAK/MANJAK</t>
  </si>
  <si>
    <t xml:space="preserve">RAČUN FINANCIJA </t>
  </si>
  <si>
    <t>8 PRIMICI OD FINANCIJSKE IMOVINE I ZADUŽIVANJA</t>
  </si>
  <si>
    <t>5 IZDACI ZA FINANC. IMOVINU I OTPLATE ZAJMOVA</t>
  </si>
  <si>
    <t>NETO FINANCIRANJE</t>
  </si>
  <si>
    <t>VIŠAK/MANJAK + NETO FINANCIRANJE</t>
  </si>
  <si>
    <t>REZULTAT NA 922</t>
  </si>
  <si>
    <t>VIŠAK PRIHODA 2021.</t>
  </si>
  <si>
    <t>VIŠAK PRIHODA 2022.</t>
  </si>
  <si>
    <t>MANJAK PRIHODA 2023.</t>
  </si>
  <si>
    <t>INDEKS 6/4*100</t>
  </si>
  <si>
    <t>INDEKS 6/5*100</t>
  </si>
  <si>
    <t xml:space="preserve">Korisnik </t>
  </si>
  <si>
    <t>K037</t>
  </si>
  <si>
    <t>GIMNAZIJA VELIKA GORICA, VELIKA GORICA (16746)</t>
  </si>
  <si>
    <t>Razdjel</t>
  </si>
  <si>
    <t>000</t>
  </si>
  <si>
    <t>PRIHODI</t>
  </si>
  <si>
    <t>Glava</t>
  </si>
  <si>
    <t>000002</t>
  </si>
  <si>
    <t>PRIHODI PRORAČUNSKIH KORISNIKA IZVAN ŽUPANIJSKOG PRORAČUNA</t>
  </si>
  <si>
    <t>Proračunski korisnik</t>
  </si>
  <si>
    <t>21674</t>
  </si>
  <si>
    <t xml:space="preserve">Izvor </t>
  </si>
  <si>
    <t>3.4.</t>
  </si>
  <si>
    <t>VLASTITI PRIHODI- SŠ</t>
  </si>
  <si>
    <t/>
  </si>
  <si>
    <t>641</t>
  </si>
  <si>
    <t>Prihodi od financijske imovine</t>
  </si>
  <si>
    <t>6413</t>
  </si>
  <si>
    <t>Kamate na oročena sredstva i depozite</t>
  </si>
  <si>
    <t>661</t>
  </si>
  <si>
    <t>Prihodi od prodaje proizvoda i robe te pruženih usluga</t>
  </si>
  <si>
    <t>6615</t>
  </si>
  <si>
    <t>Prihodi od pruženih usluga</t>
  </si>
  <si>
    <t>683</t>
  </si>
  <si>
    <t>Ostali prihodi</t>
  </si>
  <si>
    <t>6831</t>
  </si>
  <si>
    <t>4.M.</t>
  </si>
  <si>
    <t>PRIHODI ZA POSEBNE NAMJENE- SŠ</t>
  </si>
  <si>
    <t>652</t>
  </si>
  <si>
    <t>Prihodi po posebnim propisima</t>
  </si>
  <si>
    <t>6526</t>
  </si>
  <si>
    <t>Ostali nespomenuti prihodi</t>
  </si>
  <si>
    <t>5.L.</t>
  </si>
  <si>
    <t>POMOĆI- SŠ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</si>
  <si>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</si>
  <si>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</si>
  <si>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</si>
  <si>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</si>
  <si>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Kapitalne pomoći proračunskim korisnicima iz proračuna koji im nije nadležan</t>
  </si>
  <si>
    <t>638</t>
  </si>
  <si>
    <t>Pomoći temeljem prijenosa EU sredstava</t>
  </si>
  <si>
    <t>6381</t>
  </si>
  <si>
    <t>Tekuće pomoći temeljem prijenosa EU sredstava</t>
  </si>
  <si>
    <t>6.4.</t>
  </si>
  <si>
    <t>DONACIJE- SŠ</t>
  </si>
  <si>
    <t>663</t>
  </si>
  <si>
    <t>Donacije od pravnih i fizičkih osoba izvan općeg proračuna</t>
  </si>
  <si>
    <t>6631</t>
  </si>
  <si>
    <t>Tekuće donacije</t>
  </si>
  <si>
    <t>6632</t>
  </si>
  <si>
    <t>Kapitalne donacije</t>
  </si>
  <si>
    <t>4.2.</t>
  </si>
  <si>
    <t>DECENTRALIZIRANA SREDSTVA- SŠ</t>
  </si>
  <si>
    <t>Prihodi iz nadležnog proračuna za financiranje redovne djelatnosti proračunskih korisnika</t>
  </si>
  <si>
    <t>Prihodi iz nadležnog proračuna za financiranje rashoda poslovanja</t>
  </si>
  <si>
    <t>1.1.</t>
  </si>
  <si>
    <t>OPĆI PRIHODI I PRIMICI</t>
  </si>
  <si>
    <t>Prihodi iz nadležnog proračuna za financiranje rashoda za nabavu nefinancijske imovine</t>
  </si>
  <si>
    <t xml:space="preserve">IZVJEŠTAJ O PRIHODIMA PREMA EKONOMSKOJ KLASIFIKACIJI </t>
  </si>
  <si>
    <t>POZICIJA</t>
  </si>
  <si>
    <t>BROJ KONTA</t>
  </si>
  <si>
    <t>VRSTA RASHODA / IZDATAKA</t>
  </si>
  <si>
    <t>INDEKS 5/3*100</t>
  </si>
  <si>
    <t>INDEKS 5/4*100</t>
  </si>
  <si>
    <t>SVEUKUPNO RASHODI / IZDACI</t>
  </si>
  <si>
    <t>004</t>
  </si>
  <si>
    <t>UPRAVNI ODJEL ZA ODGOJ I OBRAZOVANJE</t>
  </si>
  <si>
    <t>004003</t>
  </si>
  <si>
    <t>SREDNJE ŠKOLSTVO</t>
  </si>
  <si>
    <t>Glavni program</t>
  </si>
  <si>
    <t>P16</t>
  </si>
  <si>
    <t>MINIMALNI STANDARD U SREDNJEM ŠKOLSTVU I UČENIČKOM DOMU</t>
  </si>
  <si>
    <t>Program</t>
  </si>
  <si>
    <t>1003</t>
  </si>
  <si>
    <t>MINIMALNI STANDARD U SREDNJEM ŠKOLSTVU I UČENIČKOM DOMU- MATERIJALNI I FINANCIJSKI RASHODI</t>
  </si>
  <si>
    <t>Aktivnost</t>
  </si>
  <si>
    <t>A100003</t>
  </si>
  <si>
    <t>Energenti</t>
  </si>
  <si>
    <t>1.</t>
  </si>
  <si>
    <t>32</t>
  </si>
  <si>
    <t>Materijalni rashodi</t>
  </si>
  <si>
    <t>3212</t>
  </si>
  <si>
    <t>Naknade za prijevoz, za rad na terenu i odvojeni život</t>
  </si>
  <si>
    <t>3221</t>
  </si>
  <si>
    <t>Uredski materijal i ostali materijalni rashodi</t>
  </si>
  <si>
    <t>31674</t>
  </si>
  <si>
    <t>GIMNAZIJA VELIKA GORICA, VELIKA GORICA</t>
  </si>
  <si>
    <t>A100001</t>
  </si>
  <si>
    <t>RASHODI POSLOVANJA</t>
  </si>
  <si>
    <t>4.</t>
  </si>
  <si>
    <t>PRIHODI ZA POSEBNE NAMJENE</t>
  </si>
  <si>
    <t>3211</t>
  </si>
  <si>
    <t>Službena putovanja</t>
  </si>
  <si>
    <t>3213</t>
  </si>
  <si>
    <t>Stručno usavršavanje zaposlenika</t>
  </si>
  <si>
    <t>3214</t>
  </si>
  <si>
    <t>Ostale naknade troškova zaposlenima</t>
  </si>
  <si>
    <t>3225</t>
  </si>
  <si>
    <t>Sitni inventar i auto gume</t>
  </si>
  <si>
    <t>3227</t>
  </si>
  <si>
    <t>Službena, radna i zaštitna odjeća i obuća</t>
  </si>
  <si>
    <t>3231</t>
  </si>
  <si>
    <t>Usluge telefona, pošte i prijevoza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</si>
  <si>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</si>
  <si>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</si>
  <si>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</si>
  <si>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</si>
  <si>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</si>
  <si>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</si>
  <si>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</si>
  <si>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</si>
  <si>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</si>
  <si>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</si>
  <si>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</si>
  <si>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</si>
  <si>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</si>
  <si>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</si>
  <si>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3293</t>
  </si>
  <si>
    <t>Reprezentacija</t>
  </si>
  <si>
    <t>3294</t>
  </si>
  <si>
    <t>Članarine i norme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</si>
  <si>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</si>
  <si>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</si>
  <si>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</si>
  <si>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</si>
  <si>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</si>
  <si>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</si>
  <si>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A100002</t>
  </si>
  <si>
    <t>TEKUĆE INVESTICIJSKO ODRŽAVANJE- minimalni standard</t>
  </si>
  <si>
    <t>3224</t>
  </si>
  <si>
    <t>Materijal i dijelovi za tekuće i investicijsko održavanje</t>
  </si>
  <si>
    <t>3232</t>
  </si>
  <si>
    <t>Usluge tekućeg i investicijskog održavanja</t>
  </si>
  <si>
    <t>004004</t>
  </si>
  <si>
    <t>ŠKOLSTVO-OSTALE IZVAN DECENTRALIZIRANE FUNKCIJE</t>
  </si>
  <si>
    <t>P17</t>
  </si>
  <si>
    <t>POTREBE IZNAD MINIMALNOG STANDARDA</t>
  </si>
  <si>
    <t>1001</t>
  </si>
  <si>
    <t>POJAČANI STANDARD U ŠKOLSTVU</t>
  </si>
  <si>
    <t>Tekući projekt</t>
  </si>
  <si>
    <t>T100002</t>
  </si>
  <si>
    <t>ŽUPANIJSKA STRUČNA VIJEĆA</t>
  </si>
  <si>
    <t>T100003</t>
  </si>
  <si>
    <t>NATJECANJA</t>
  </si>
  <si>
    <t>3291</t>
  </si>
  <si>
    <t>Naknade za rad predstavničkih i izvršnih tijela, povjerenstava i slično</t>
  </si>
  <si>
    <t>T100040</t>
  </si>
  <si>
    <t>STRUČNO USAVRŠAVANJE DJELATNIKA U ŠKOLSTVU</t>
  </si>
  <si>
    <t>T100041</t>
  </si>
  <si>
    <t>E-TEHNIČAR</t>
  </si>
  <si>
    <t>T100054</t>
  </si>
  <si>
    <t>PRSTEN POTPORE V.</t>
  </si>
  <si>
    <t>31</t>
  </si>
  <si>
    <t>Rashodi za zaposlene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</si>
  <si>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</si>
  <si>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</si>
  <si>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</si>
  <si>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</si>
  <si>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</si>
  <si>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</si>
  <si>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5.</t>
  </si>
  <si>
    <t>POMOĆI</t>
  </si>
  <si>
    <t>T100055</t>
  </si>
  <si>
    <t>PRSTEN POTPORE VI.</t>
  </si>
  <si>
    <t>1002</t>
  </si>
  <si>
    <t>KAPITALNO ULAGANJE</t>
  </si>
  <si>
    <t>T100001</t>
  </si>
  <si>
    <t>OPREMA ŠKOLA</t>
  </si>
  <si>
    <t>42</t>
  </si>
  <si>
    <t>Rashodi za nabavu proizvedene dugotrajne imovine</t>
  </si>
  <si>
    <t>4221</t>
  </si>
  <si>
    <t>Uredska oprema i namještaj</t>
  </si>
  <si>
    <t>T100016</t>
  </si>
  <si>
    <t>KNJIGE ZA ŠKOLSKU KNJIŽNICU</t>
  </si>
  <si>
    <t>4241</t>
  </si>
  <si>
    <t>Knjige</t>
  </si>
  <si>
    <t>TEKUĆE I INVESTICIJSKO ODRŽAVNJE U ŠKOLSTVU</t>
  </si>
  <si>
    <t>TEKUĆE I INVESTICIJSKO ODRŽAVANJE U ŠKOLSTVU</t>
  </si>
  <si>
    <t>004008</t>
  </si>
  <si>
    <t>OSNOVNE I SREDNJE ŠKOLE IZVAN ŽUPANIJSKOG PRORAČUNA</t>
  </si>
  <si>
    <t>81674</t>
  </si>
  <si>
    <t>P64</t>
  </si>
  <si>
    <t>PROGRAMI SREDNJIH ŠKOLA IZVAN ŽUPANIJSKOG PRORAČUNA</t>
  </si>
  <si>
    <t>3.</t>
  </si>
  <si>
    <t>6.</t>
  </si>
  <si>
    <t>DONACIJE</t>
  </si>
  <si>
    <t>ADMINISTRATIVNO, TEHNIČKO I STRUČNO OSOBLJE</t>
  </si>
  <si>
    <t>3295</t>
  </si>
  <si>
    <t>Pristojbe i naknade</t>
  </si>
  <si>
    <t>T100018</t>
  </si>
  <si>
    <t>PROGRAM ERASMUS</t>
  </si>
  <si>
    <t xml:space="preserve">IZVJEŠTAJ O RASHODIMA PREMA EKONOMSKOJ KLASIFIKACIJI </t>
  </si>
  <si>
    <t>IZVRŠENJE PRIHODA I RASHODA I PRENESENOG REZULTATA PREMA IZVORIMA FINANCIRANJA</t>
  </si>
  <si>
    <t xml:space="preserve">BROJČANA OZNAKA I NAZIV IZVORA FINANCIRANJA </t>
  </si>
  <si>
    <t>INDEKS 4/2*100</t>
  </si>
  <si>
    <t>INDEKS 4/3*100</t>
  </si>
  <si>
    <t>1.1. OPĆI PRIHODI I PRIMICI</t>
  </si>
  <si>
    <t>RASHODI</t>
  </si>
  <si>
    <t>RAZLIKA</t>
  </si>
  <si>
    <t>3.4. VLASTITI PRIHODI - SŠ</t>
  </si>
  <si>
    <t>4.2. DECENTRALIZIRANA SREDSTVA- SŠ</t>
  </si>
  <si>
    <t>6.4. DONACIJE -SŠ</t>
  </si>
  <si>
    <t>5.L. POMOĆI - SŠ</t>
  </si>
  <si>
    <t>4.M. PRIHODI ZA POSEBNE NAMJENE- SŠ</t>
  </si>
  <si>
    <t>UKUPNO PRIHODI</t>
  </si>
  <si>
    <t>UKUPNO RASHODI</t>
  </si>
  <si>
    <t>PRENESENI VIŠAK PRIHODA</t>
  </si>
  <si>
    <t>IZVJEŠTAJ O RASHODIMA PREMA FUNKCIJSKOJ KLASIFIKACIJI</t>
  </si>
  <si>
    <t>Brojčana oznaka i naziv računa rashoda</t>
  </si>
  <si>
    <t>09 Obrazovanje</t>
  </si>
  <si>
    <t>092 Srednješkolsko obrazovanje</t>
  </si>
  <si>
    <t xml:space="preserve">096 Dodatne usluge u obrazovanju </t>
  </si>
  <si>
    <t>097 Istraživanje i razvoj obrazovanja</t>
  </si>
  <si>
    <t>098 Usluge obrazovanja koje nisu drugdje svrstane</t>
  </si>
  <si>
    <t>IZVJEŠTAJ RASHODA I IZDATAKA PO EKONOMSKOJ I PROGRAMSKOJ KLASIFIKACIJI I IZVORIMA FINANCIRANJA - POSEBNI DIO</t>
  </si>
  <si>
    <t>IZVJEŠTAJ O IZVRŠENJU FINANCIJSKOG PLANA ZA RAZDOBLJE OD 01.01.2024. DO 31.12.2024. GODINE</t>
  </si>
  <si>
    <t>IZVORNI PLAN ILI REBALANS 2024.</t>
  </si>
  <si>
    <t>OSTVARENJE / IZVRŠENJE 2024.</t>
  </si>
  <si>
    <t xml:space="preserve">OSTVARENJE / IZVRŠENJE 2023.
</t>
  </si>
  <si>
    <t>0921 Niže srednjoškolsko obrazovanje</t>
  </si>
  <si>
    <t xml:space="preserve">0960 Dodatne usluge u obrazovanju </t>
  </si>
  <si>
    <t>0970 Istraživanje i razvoj obrazovanja</t>
  </si>
  <si>
    <t>0980 Usluge obrazovanja koje nisu drugdje svrstane</t>
  </si>
  <si>
    <t>RASHODI POSLOVANJA (3+4)</t>
  </si>
  <si>
    <t>VIŠAK PRIHODA 2024.</t>
  </si>
  <si>
    <t>UKUPNI VIŠAK PRIHODA ZA 2025.</t>
  </si>
  <si>
    <t xml:space="preserve">Tekući prijenos između proračunskih korisnika istog proračuna </t>
  </si>
  <si>
    <t>PRIJENOS IZMEĐU PRORAČUNSKIH KORISNIKA ISTOG PRORAČUNA</t>
  </si>
  <si>
    <t>VLASTITI PRIHODI (3+4)</t>
  </si>
  <si>
    <t>NATJECANJE</t>
  </si>
  <si>
    <t>3/6</t>
  </si>
  <si>
    <t xml:space="preserve">VLASTITI PRIHODI </t>
  </si>
  <si>
    <t>GIMNAZIJA VELIKA GORICA</t>
  </si>
  <si>
    <t>Ulica kralja Stjepana Tomaševića 21</t>
  </si>
  <si>
    <t>10410  Velika Gorica</t>
  </si>
  <si>
    <t>Tel/fax: 01/6221-370</t>
  </si>
  <si>
    <t xml:space="preserve">E-mail voditelja računovodstva: ivan.stefancic@skole.hr </t>
  </si>
  <si>
    <t>E-mail škole: ured@gimnazija-velika-gorica.skole.hr</t>
  </si>
  <si>
    <t>KLASA: 007-04/25-02/03</t>
  </si>
  <si>
    <t>URBROJ: 238-31-58/25-01-5</t>
  </si>
  <si>
    <t>Velika Gorica, 24.03.2025.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</si>
</sst>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_-* #,##0.00\ [$€-41A]_-;\-* #,##0.00\ [$€-41A]_-;_-* &quot;-&quot;??\ [$€-41A]_-;_-@_-"/>
    <numFmt numFmtId="165" formatCode="_-* #,##0.00\ [$€-1]_-;\-* #,##0.00\ [$€-1]_-;_-* &quot;-&quot;??\ [$€-1]_-;_-@_-"/>
    <numFmt numFmtId="166" formatCode="[$-1041A]#,##0.00;\-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3C9B9"/>
        <bgColor rgb="FFA3C9B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3535FF"/>
        <bgColor rgb="FF3535FF"/>
      </patternFill>
    </fill>
    <fill>
      <patternFill patternType="solid">
        <fgColor theme="7" tint="0.39997558519241921"/>
        <bgColor rgb="FFFEDE01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96969"/>
        <bgColor rgb="FF696969"/>
      </patternFill>
    </fill>
    <fill>
      <patternFill patternType="solid">
        <fgColor rgb="FF9CA9FE"/>
        <bgColor rgb="FF9CA9FE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EDE01"/>
        <bgColor rgb="FFFEDE0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151">
    <xf numFmtId="0" fontId="0" fillId="0" borderId="0" xfId="0"/>
    <xf numFmtId="0" fontId="2" fillId="2" borderId="2" xfId="0" applyFont="1" applyFill="1" applyBorder="1"/>
    <xf numFmtId="0" fontId="2" fillId="2" borderId="4" xfId="0" applyFont="1" applyFill="1" applyBorder="1"/>
    <xf numFmtId="0" fontId="2" fillId="2" borderId="3" xfId="0" applyFont="1" applyFill="1" applyBorder="1"/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2" fillId="4" borderId="1" xfId="0" applyFont="1" applyFill="1" applyBorder="1"/>
    <xf numFmtId="4" fontId="2" fillId="4" borderId="1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0" fontId="0" fillId="2" borderId="1" xfId="0" applyFill="1" applyBorder="1"/>
    <xf numFmtId="4" fontId="0" fillId="2" borderId="1" xfId="0" applyNumberFormat="1" applyFill="1" applyBorder="1"/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0" fillId="2" borderId="7" xfId="0" applyFill="1" applyBorder="1"/>
    <xf numFmtId="4" fontId="0" fillId="0" borderId="0" xfId="0" applyNumberFormat="1"/>
    <xf numFmtId="0" fontId="2" fillId="3" borderId="1" xfId="0" applyFont="1" applyFill="1" applyBorder="1"/>
    <xf numFmtId="44" fontId="2" fillId="0" borderId="0" xfId="0" applyNumberFormat="1" applyFont="1"/>
    <xf numFmtId="4" fontId="2" fillId="5" borderId="1" xfId="0" applyNumberFormat="1" applyFont="1" applyFill="1" applyBorder="1"/>
    <xf numFmtId="4" fontId="2" fillId="0" borderId="8" xfId="0" applyNumberFormat="1" applyFont="1" applyBorder="1"/>
    <xf numFmtId="164" fontId="2" fillId="0" borderId="1" xfId="0" applyNumberFormat="1" applyFont="1" applyBorder="1"/>
    <xf numFmtId="165" fontId="2" fillId="0" borderId="8" xfId="0" applyNumberFormat="1" applyFont="1" applyBorder="1"/>
    <xf numFmtId="0" fontId="2" fillId="0" borderId="1" xfId="0" applyFont="1" applyBorder="1" applyAlignment="1">
      <alignment horizontal="center"/>
    </xf>
    <xf numFmtId="0" fontId="5" fillId="6" borderId="1" xfId="1" applyFont="1" applyFill="1" applyBorder="1" applyAlignment="1">
      <alignment horizontal="left" vertical="center" wrapText="1" readingOrder="1"/>
    </xf>
    <xf numFmtId="0" fontId="5" fillId="6" borderId="1" xfId="1" applyFont="1" applyFill="1" applyBorder="1" applyAlignment="1">
      <alignment vertical="center" wrapText="1" readingOrder="1"/>
    </xf>
    <xf numFmtId="166" fontId="5" fillId="6" borderId="1" xfId="1" applyNumberFormat="1" applyFont="1" applyFill="1" applyBorder="1" applyAlignment="1">
      <alignment horizontal="right" vertical="center" wrapText="1" readingOrder="1"/>
    </xf>
    <xf numFmtId="0" fontId="6" fillId="7" borderId="1" xfId="1" applyFont="1" applyFill="1" applyBorder="1" applyAlignment="1">
      <alignment horizontal="left" vertical="center" wrapText="1" readingOrder="1"/>
    </xf>
    <xf numFmtId="0" fontId="6" fillId="7" borderId="1" xfId="1" applyFont="1" applyFill="1" applyBorder="1" applyAlignment="1">
      <alignment vertical="center" wrapText="1" readingOrder="1"/>
    </xf>
    <xf numFmtId="166" fontId="6" fillId="7" borderId="1" xfId="1" applyNumberFormat="1" applyFont="1" applyFill="1" applyBorder="1" applyAlignment="1">
      <alignment horizontal="right" vertical="center" wrapText="1" readingOrder="1"/>
    </xf>
    <xf numFmtId="0" fontId="6" fillId="8" borderId="1" xfId="1" applyFont="1" applyFill="1" applyBorder="1" applyAlignment="1">
      <alignment horizontal="left" vertical="center" wrapText="1" readingOrder="1"/>
    </xf>
    <xf numFmtId="0" fontId="6" fillId="8" borderId="1" xfId="1" applyFont="1" applyFill="1" applyBorder="1" applyAlignment="1">
      <alignment vertical="center" wrapText="1" readingOrder="1"/>
    </xf>
    <xf numFmtId="166" fontId="6" fillId="8" borderId="1" xfId="1" applyNumberFormat="1" applyFont="1" applyFill="1" applyBorder="1" applyAlignment="1">
      <alignment horizontal="right" vertical="center" wrapText="1" readingOrder="1"/>
    </xf>
    <xf numFmtId="0" fontId="6" fillId="9" borderId="1" xfId="1" applyFont="1" applyFill="1" applyBorder="1" applyAlignment="1">
      <alignment horizontal="left" vertical="center" wrapText="1" readingOrder="1"/>
    </xf>
    <xf numFmtId="0" fontId="6" fillId="9" borderId="1" xfId="1" applyFont="1" applyFill="1" applyBorder="1" applyAlignment="1">
      <alignment vertical="center" wrapText="1" readingOrder="1"/>
    </xf>
    <xf numFmtId="166" fontId="6" fillId="9" borderId="1" xfId="1" applyNumberFormat="1" applyFont="1" applyFill="1" applyBorder="1" applyAlignment="1">
      <alignment horizontal="right" vertical="center" wrapText="1" readingOrder="1"/>
    </xf>
    <xf numFmtId="0" fontId="5" fillId="10" borderId="1" xfId="1" applyFont="1" applyFill="1" applyBorder="1" applyAlignment="1">
      <alignment horizontal="left" vertical="center" wrapText="1" readingOrder="1"/>
    </xf>
    <xf numFmtId="0" fontId="5" fillId="10" borderId="1" xfId="1" applyFont="1" applyFill="1" applyBorder="1" applyAlignment="1">
      <alignment vertical="center" wrapText="1" readingOrder="1"/>
    </xf>
    <xf numFmtId="166" fontId="5" fillId="10" borderId="1" xfId="1" applyNumberFormat="1" applyFont="1" applyFill="1" applyBorder="1" applyAlignment="1">
      <alignment horizontal="right" vertical="center" wrapText="1" readingOrder="1"/>
    </xf>
    <xf numFmtId="0" fontId="5" fillId="0" borderId="1" xfId="1" applyFont="1" applyBorder="1" applyAlignment="1">
      <alignment horizontal="left" vertical="center" wrapText="1" readingOrder="1"/>
    </xf>
    <xf numFmtId="0" fontId="5" fillId="0" borderId="1" xfId="1" applyFont="1" applyBorder="1" applyAlignment="1">
      <alignment vertical="center" wrapText="1" readingOrder="1"/>
    </xf>
    <xf numFmtId="166" fontId="5" fillId="0" borderId="1" xfId="1" applyNumberFormat="1" applyFont="1" applyBorder="1" applyAlignment="1">
      <alignment horizontal="right" vertical="center" wrapText="1" readingOrder="1"/>
    </xf>
    <xf numFmtId="0" fontId="7" fillId="0" borderId="1" xfId="1" applyFont="1" applyBorder="1" applyAlignment="1">
      <alignment horizontal="left" vertical="center" wrapText="1" readingOrder="1"/>
    </xf>
    <xf numFmtId="0" fontId="7" fillId="0" borderId="1" xfId="1" applyFont="1" applyBorder="1" applyAlignment="1">
      <alignment vertical="center" wrapText="1" readingOrder="1"/>
    </xf>
    <xf numFmtId="166" fontId="7" fillId="0" borderId="1" xfId="1" applyNumberFormat="1" applyFont="1" applyBorder="1" applyAlignment="1">
      <alignment horizontal="right" vertical="center" wrapText="1" readingOrder="1"/>
    </xf>
    <xf numFmtId="0" fontId="5" fillId="11" borderId="1" xfId="1" applyFont="1" applyFill="1" applyBorder="1"/>
    <xf numFmtId="4" fontId="5" fillId="11" borderId="1" xfId="1" applyNumberFormat="1" applyFont="1" applyFill="1" applyBorder="1"/>
    <xf numFmtId="0" fontId="8" fillId="0" borderId="1" xfId="0" applyFont="1" applyBorder="1"/>
    <xf numFmtId="0" fontId="9" fillId="0" borderId="1" xfId="0" applyFont="1" applyBorder="1" applyAlignment="1">
      <alignment horizontal="left"/>
    </xf>
    <xf numFmtId="0" fontId="5" fillId="11" borderId="1" xfId="1" applyFont="1" applyFill="1" applyBorder="1" applyAlignment="1">
      <alignment vertical="center" wrapText="1" readingOrder="1"/>
    </xf>
    <xf numFmtId="166" fontId="5" fillId="11" borderId="1" xfId="1" applyNumberFormat="1" applyFont="1" applyFill="1" applyBorder="1" applyAlignment="1">
      <alignment horizontal="right" vertical="center" wrapText="1" readingOrder="1"/>
    </xf>
    <xf numFmtId="1" fontId="9" fillId="0" borderId="1" xfId="0" applyNumberFormat="1" applyFont="1" applyBorder="1" applyAlignment="1">
      <alignment horizontal="left"/>
    </xf>
    <xf numFmtId="4" fontId="9" fillId="0" borderId="1" xfId="0" applyNumberFormat="1" applyFont="1" applyBorder="1" applyAlignment="1">
      <alignment vertical="center" wrapText="1"/>
    </xf>
    <xf numFmtId="4" fontId="7" fillId="0" borderId="1" xfId="1" applyNumberFormat="1" applyFont="1" applyBorder="1" applyAlignment="1">
      <alignment horizontal="right" vertical="center" wrapText="1" readingOrder="1"/>
    </xf>
    <xf numFmtId="4" fontId="7" fillId="0" borderId="1" xfId="1" applyNumberFormat="1" applyFont="1" applyBorder="1" applyAlignment="1">
      <alignment vertical="center" wrapText="1" readingOrder="1"/>
    </xf>
    <xf numFmtId="4" fontId="9" fillId="0" borderId="1" xfId="0" applyNumberFormat="1" applyFont="1" applyBorder="1"/>
    <xf numFmtId="0" fontId="10" fillId="11" borderId="1" xfId="0" applyFont="1" applyFill="1" applyBorder="1"/>
    <xf numFmtId="0" fontId="10" fillId="11" borderId="1" xfId="0" applyFont="1" applyFill="1" applyBorder="1" applyAlignment="1">
      <alignment horizontal="left"/>
    </xf>
    <xf numFmtId="0" fontId="5" fillId="0" borderId="1" xfId="1" applyFont="1" applyBorder="1" applyAlignment="1">
      <alignment horizontal="center" vertical="center" wrapText="1" readingOrder="1"/>
    </xf>
    <xf numFmtId="0" fontId="6" fillId="12" borderId="1" xfId="1" applyFont="1" applyFill="1" applyBorder="1" applyAlignment="1">
      <alignment horizontal="left" vertical="center" wrapText="1" readingOrder="1"/>
    </xf>
    <xf numFmtId="0" fontId="6" fillId="12" borderId="1" xfId="1" applyFont="1" applyFill="1" applyBorder="1" applyAlignment="1">
      <alignment vertical="center" wrapText="1" readingOrder="1"/>
    </xf>
    <xf numFmtId="165" fontId="6" fillId="12" borderId="1" xfId="1" applyNumberFormat="1" applyFont="1" applyFill="1" applyBorder="1" applyAlignment="1">
      <alignment horizontal="right" vertical="center" wrapText="1" readingOrder="1"/>
    </xf>
    <xf numFmtId="165" fontId="5" fillId="6" borderId="1" xfId="1" applyNumberFormat="1" applyFont="1" applyFill="1" applyBorder="1" applyAlignment="1">
      <alignment horizontal="right" vertical="center" wrapText="1" readingOrder="1"/>
    </xf>
    <xf numFmtId="165" fontId="6" fillId="7" borderId="1" xfId="1" applyNumberFormat="1" applyFont="1" applyFill="1" applyBorder="1" applyAlignment="1">
      <alignment horizontal="right" vertical="center" wrapText="1" readingOrder="1"/>
    </xf>
    <xf numFmtId="165" fontId="6" fillId="8" borderId="1" xfId="1" applyNumberFormat="1" applyFont="1" applyFill="1" applyBorder="1" applyAlignment="1">
      <alignment horizontal="right" vertical="center" wrapText="1" readingOrder="1"/>
    </xf>
    <xf numFmtId="0" fontId="5" fillId="13" borderId="1" xfId="1" applyFont="1" applyFill="1" applyBorder="1" applyAlignment="1">
      <alignment horizontal="left" vertical="center" wrapText="1" readingOrder="1"/>
    </xf>
    <xf numFmtId="0" fontId="5" fillId="13" borderId="1" xfId="1" applyFont="1" applyFill="1" applyBorder="1" applyAlignment="1">
      <alignment vertical="center" wrapText="1" readingOrder="1"/>
    </xf>
    <xf numFmtId="165" fontId="5" fillId="13" borderId="1" xfId="1" applyNumberFormat="1" applyFont="1" applyFill="1" applyBorder="1" applyAlignment="1">
      <alignment horizontal="right" vertical="center" wrapText="1" readingOrder="1"/>
    </xf>
    <xf numFmtId="0" fontId="5" fillId="14" borderId="1" xfId="1" applyFont="1" applyFill="1" applyBorder="1" applyAlignment="1">
      <alignment horizontal="left" vertical="center" wrapText="1" readingOrder="1"/>
    </xf>
    <xf numFmtId="0" fontId="5" fillId="14" borderId="1" xfId="1" applyFont="1" applyFill="1" applyBorder="1" applyAlignment="1">
      <alignment vertical="center" wrapText="1" readingOrder="1"/>
    </xf>
    <xf numFmtId="165" fontId="5" fillId="14" borderId="1" xfId="1" applyNumberFormat="1" applyFont="1" applyFill="1" applyBorder="1" applyAlignment="1">
      <alignment horizontal="right" vertical="center" wrapText="1" readingOrder="1"/>
    </xf>
    <xf numFmtId="0" fontId="5" fillId="15" borderId="1" xfId="1" applyFont="1" applyFill="1" applyBorder="1" applyAlignment="1">
      <alignment horizontal="left" vertical="center" wrapText="1" readingOrder="1"/>
    </xf>
    <xf numFmtId="0" fontId="5" fillId="15" borderId="1" xfId="1" applyFont="1" applyFill="1" applyBorder="1" applyAlignment="1">
      <alignment vertical="center" wrapText="1" readingOrder="1"/>
    </xf>
    <xf numFmtId="165" fontId="5" fillId="15" borderId="1" xfId="1" applyNumberFormat="1" applyFont="1" applyFill="1" applyBorder="1" applyAlignment="1">
      <alignment horizontal="right" vertical="center" wrapText="1" readingOrder="1"/>
    </xf>
    <xf numFmtId="0" fontId="5" fillId="16" borderId="1" xfId="1" applyFont="1" applyFill="1" applyBorder="1" applyAlignment="1">
      <alignment horizontal="left" vertical="center" wrapText="1" readingOrder="1"/>
    </xf>
    <xf numFmtId="0" fontId="5" fillId="16" borderId="1" xfId="1" applyFont="1" applyFill="1" applyBorder="1" applyAlignment="1">
      <alignment vertical="center" wrapText="1" readingOrder="1"/>
    </xf>
    <xf numFmtId="165" fontId="5" fillId="16" borderId="1" xfId="1" applyNumberFormat="1" applyFont="1" applyFill="1" applyBorder="1" applyAlignment="1">
      <alignment horizontal="right" vertical="center" wrapText="1" readingOrder="1"/>
    </xf>
    <xf numFmtId="165" fontId="5" fillId="0" borderId="1" xfId="1" applyNumberFormat="1" applyFont="1" applyBorder="1" applyAlignment="1">
      <alignment horizontal="right" vertical="center" wrapText="1" readingOrder="1"/>
    </xf>
    <xf numFmtId="165" fontId="7" fillId="0" borderId="1" xfId="1" applyNumberFormat="1" applyFont="1" applyBorder="1" applyAlignment="1">
      <alignment horizontal="right" vertical="center" wrapText="1" readingOrder="1"/>
    </xf>
    <xf numFmtId="165" fontId="6" fillId="9" borderId="1" xfId="1" applyNumberFormat="1" applyFont="1" applyFill="1" applyBorder="1" applyAlignment="1">
      <alignment horizontal="right" vertical="center" wrapText="1" readingOrder="1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/>
    <xf numFmtId="4" fontId="0" fillId="3" borderId="1" xfId="0" applyNumberFormat="1" applyFill="1" applyBorder="1"/>
    <xf numFmtId="4" fontId="2" fillId="3" borderId="1" xfId="0" applyNumberFormat="1" applyFont="1" applyFill="1" applyBorder="1"/>
    <xf numFmtId="4" fontId="2" fillId="0" borderId="0" xfId="0" applyNumberFormat="1" applyFont="1"/>
    <xf numFmtId="165" fontId="2" fillId="0" borderId="0" xfId="0" applyNumberFormat="1" applyFont="1"/>
    <xf numFmtId="0" fontId="12" fillId="17" borderId="1" xfId="0" applyFont="1" applyFill="1" applyBorder="1" applyAlignment="1">
      <alignment horizontal="center" vertical="center" wrapText="1"/>
    </xf>
    <xf numFmtId="0" fontId="13" fillId="17" borderId="1" xfId="0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horizontal="left" vertical="center" wrapText="1"/>
    </xf>
    <xf numFmtId="165" fontId="15" fillId="18" borderId="1" xfId="0" applyNumberFormat="1" applyFont="1" applyFill="1" applyBorder="1" applyAlignment="1">
      <alignment horizontal="right"/>
    </xf>
    <xf numFmtId="2" fontId="15" fillId="18" borderId="1" xfId="0" applyNumberFormat="1" applyFont="1" applyFill="1" applyBorder="1" applyAlignment="1">
      <alignment horizontal="right"/>
    </xf>
    <xf numFmtId="0" fontId="16" fillId="18" borderId="1" xfId="0" quotePrefix="1" applyFont="1" applyFill="1" applyBorder="1" applyAlignment="1">
      <alignment horizontal="left" vertical="center" wrapText="1"/>
    </xf>
    <xf numFmtId="0" fontId="16" fillId="18" borderId="1" xfId="0" applyFont="1" applyFill="1" applyBorder="1" applyAlignment="1">
      <alignment horizontal="left" vertical="center"/>
    </xf>
    <xf numFmtId="165" fontId="0" fillId="0" borderId="1" xfId="0" applyNumberFormat="1" applyBorder="1"/>
    <xf numFmtId="0" fontId="11" fillId="19" borderId="0" xfId="0" applyFont="1" applyFill="1"/>
    <xf numFmtId="0" fontId="2" fillId="19" borderId="0" xfId="0" applyFont="1" applyFill="1"/>
    <xf numFmtId="0" fontId="3" fillId="19" borderId="1" xfId="0" applyFont="1" applyFill="1" applyBorder="1"/>
    <xf numFmtId="0" fontId="2" fillId="19" borderId="2" xfId="0" applyFont="1" applyFill="1" applyBorder="1"/>
    <xf numFmtId="0" fontId="2" fillId="20" borderId="1" xfId="0" applyFont="1" applyFill="1" applyBorder="1" applyAlignment="1">
      <alignment horizontal="center" vertical="center" wrapText="1"/>
    </xf>
    <xf numFmtId="0" fontId="3" fillId="19" borderId="2" xfId="0" applyFont="1" applyFill="1" applyBorder="1"/>
    <xf numFmtId="0" fontId="3" fillId="19" borderId="3" xfId="0" applyFont="1" applyFill="1" applyBorder="1"/>
    <xf numFmtId="0" fontId="2" fillId="19" borderId="3" xfId="0" applyFont="1" applyFill="1" applyBorder="1"/>
    <xf numFmtId="4" fontId="2" fillId="21" borderId="1" xfId="0" applyNumberFormat="1" applyFont="1" applyFill="1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164" fontId="9" fillId="0" borderId="1" xfId="0" applyNumberFormat="1" applyFont="1" applyBorder="1"/>
    <xf numFmtId="165" fontId="5" fillId="11" borderId="1" xfId="1" applyNumberFormat="1" applyFont="1" applyFill="1" applyBorder="1" applyAlignment="1">
      <alignment horizontal="right" vertical="center" wrapText="1" readingOrder="1"/>
    </xf>
    <xf numFmtId="0" fontId="17" fillId="0" borderId="1" xfId="0" applyFont="1" applyBorder="1"/>
    <xf numFmtId="0" fontId="17" fillId="0" borderId="1" xfId="0" applyFont="1" applyBorder="1" applyAlignment="1">
      <alignment wrapText="1"/>
    </xf>
    <xf numFmtId="0" fontId="18" fillId="21" borderId="1" xfId="0" applyFont="1" applyFill="1" applyBorder="1" applyAlignment="1">
      <alignment wrapText="1"/>
    </xf>
    <xf numFmtId="165" fontId="2" fillId="21" borderId="1" xfId="0" applyNumberFormat="1" applyFont="1" applyFill="1" applyBorder="1"/>
    <xf numFmtId="0" fontId="18" fillId="21" borderId="1" xfId="0" applyFont="1" applyFill="1" applyBorder="1"/>
    <xf numFmtId="0" fontId="19" fillId="21" borderId="1" xfId="0" applyFont="1" applyFill="1" applyBorder="1" applyAlignment="1">
      <alignment horizontal="left" vertical="center"/>
    </xf>
    <xf numFmtId="165" fontId="12" fillId="21" borderId="1" xfId="0" applyNumberFormat="1" applyFont="1" applyFill="1" applyBorder="1" applyAlignment="1">
      <alignment horizontal="right"/>
    </xf>
    <xf numFmtId="0" fontId="19" fillId="21" borderId="1" xfId="0" quotePrefix="1" applyFont="1" applyFill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 readingOrder="1"/>
    </xf>
    <xf numFmtId="0" fontId="7" fillId="0" borderId="6" xfId="1" applyFont="1" applyBorder="1" applyAlignment="1">
      <alignment vertical="center" wrapText="1" readingOrder="1"/>
    </xf>
    <xf numFmtId="165" fontId="7" fillId="0" borderId="6" xfId="1" applyNumberFormat="1" applyFont="1" applyBorder="1" applyAlignment="1">
      <alignment horizontal="right" vertical="center" wrapText="1" readingOrder="1"/>
    </xf>
    <xf numFmtId="2" fontId="6" fillId="12" borderId="1" xfId="1" applyNumberFormat="1" applyFont="1" applyFill="1" applyBorder="1" applyAlignment="1">
      <alignment horizontal="right" vertical="center" wrapText="1" readingOrder="1"/>
    </xf>
    <xf numFmtId="2" fontId="5" fillId="6" borderId="1" xfId="1" applyNumberFormat="1" applyFont="1" applyFill="1" applyBorder="1" applyAlignment="1">
      <alignment horizontal="right" vertical="center" wrapText="1" readingOrder="1"/>
    </xf>
    <xf numFmtId="2" fontId="6" fillId="7" borderId="1" xfId="1" applyNumberFormat="1" applyFont="1" applyFill="1" applyBorder="1" applyAlignment="1">
      <alignment horizontal="right" vertical="center" wrapText="1" readingOrder="1"/>
    </xf>
    <xf numFmtId="2" fontId="6" fillId="8" borderId="1" xfId="1" applyNumberFormat="1" applyFont="1" applyFill="1" applyBorder="1" applyAlignment="1">
      <alignment horizontal="right" vertical="center" wrapText="1" readingOrder="1"/>
    </xf>
    <xf numFmtId="2" fontId="5" fillId="13" borderId="1" xfId="1" applyNumberFormat="1" applyFont="1" applyFill="1" applyBorder="1" applyAlignment="1">
      <alignment horizontal="right" vertical="center" wrapText="1" readingOrder="1"/>
    </xf>
    <xf numFmtId="2" fontId="5" fillId="14" borderId="1" xfId="1" applyNumberFormat="1" applyFont="1" applyFill="1" applyBorder="1" applyAlignment="1">
      <alignment horizontal="right" vertical="center" wrapText="1" readingOrder="1"/>
    </xf>
    <xf numFmtId="2" fontId="5" fillId="15" borderId="1" xfId="1" applyNumberFormat="1" applyFont="1" applyFill="1" applyBorder="1" applyAlignment="1">
      <alignment horizontal="right" vertical="center" wrapText="1" readingOrder="1"/>
    </xf>
    <xf numFmtId="2" fontId="5" fillId="16" borderId="1" xfId="1" applyNumberFormat="1" applyFont="1" applyFill="1" applyBorder="1" applyAlignment="1">
      <alignment horizontal="right" vertical="center" wrapText="1" readingOrder="1"/>
    </xf>
    <xf numFmtId="2" fontId="5" fillId="0" borderId="1" xfId="1" applyNumberFormat="1" applyFont="1" applyBorder="1" applyAlignment="1">
      <alignment horizontal="right" vertical="center" wrapText="1" readingOrder="1"/>
    </xf>
    <xf numFmtId="2" fontId="7" fillId="0" borderId="1" xfId="1" applyNumberFormat="1" applyFont="1" applyBorder="1" applyAlignment="1">
      <alignment horizontal="right" vertical="center" wrapText="1" readingOrder="1"/>
    </xf>
    <xf numFmtId="2" fontId="6" fillId="9" borderId="1" xfId="1" applyNumberFormat="1" applyFont="1" applyFill="1" applyBorder="1" applyAlignment="1">
      <alignment horizontal="right" vertical="center" wrapText="1" readingOrder="1"/>
    </xf>
    <xf numFmtId="165" fontId="15" fillId="18" borderId="6" xfId="0" applyNumberFormat="1" applyFont="1" applyFill="1" applyBorder="1" applyAlignment="1">
      <alignment horizontal="right"/>
    </xf>
    <xf numFmtId="0" fontId="14" fillId="19" borderId="6" xfId="0" applyFont="1" applyFill="1" applyBorder="1" applyAlignment="1">
      <alignment horizontal="left" vertical="center" wrapText="1"/>
    </xf>
    <xf numFmtId="165" fontId="12" fillId="19" borderId="6" xfId="0" applyNumberFormat="1" applyFont="1" applyFill="1" applyBorder="1" applyAlignment="1">
      <alignment horizontal="right"/>
    </xf>
    <xf numFmtId="165" fontId="12" fillId="19" borderId="1" xfId="0" applyNumberFormat="1" applyFont="1" applyFill="1" applyBorder="1" applyAlignment="1">
      <alignment horizontal="right"/>
    </xf>
    <xf numFmtId="2" fontId="12" fillId="19" borderId="1" xfId="0" applyNumberFormat="1" applyFont="1" applyFill="1" applyBorder="1" applyAlignment="1">
      <alignment horizontal="right"/>
    </xf>
    <xf numFmtId="2" fontId="1" fillId="0" borderId="1" xfId="0" applyNumberFormat="1" applyFont="1" applyBorder="1"/>
    <xf numFmtId="165" fontId="0" fillId="3" borderId="1" xfId="0" applyNumberFormat="1" applyFill="1" applyBorder="1"/>
    <xf numFmtId="165" fontId="2" fillId="3" borderId="1" xfId="0" applyNumberFormat="1" applyFont="1" applyFill="1" applyBorder="1"/>
    <xf numFmtId="165" fontId="2" fillId="5" borderId="1" xfId="0" applyNumberFormat="1" applyFont="1" applyFill="1" applyBorder="1"/>
    <xf numFmtId="164" fontId="2" fillId="21" borderId="1" xfId="0" applyNumberFormat="1" applyFont="1" applyFill="1" applyBorder="1"/>
    <xf numFmtId="2" fontId="7" fillId="0" borderId="6" xfId="1" applyNumberFormat="1" applyFont="1" applyBorder="1" applyAlignment="1">
      <alignment horizontal="right" vertical="center" wrapText="1" readingOrder="1"/>
    </xf>
    <xf numFmtId="2" fontId="5" fillId="10" borderId="1" xfId="1" applyNumberFormat="1" applyFont="1" applyFill="1" applyBorder="1" applyAlignment="1">
      <alignment horizontal="right" vertical="center" wrapText="1" readingOrder="1"/>
    </xf>
    <xf numFmtId="2" fontId="5" fillId="11" borderId="1" xfId="1" applyNumberFormat="1" applyFont="1" applyFill="1" applyBorder="1"/>
    <xf numFmtId="2" fontId="5" fillId="11" borderId="1" xfId="1" applyNumberFormat="1" applyFont="1" applyFill="1" applyBorder="1" applyAlignment="1">
      <alignment horizontal="right" vertical="center" wrapText="1" readingOrder="1"/>
    </xf>
    <xf numFmtId="2" fontId="9" fillId="0" borderId="1" xfId="0" applyNumberFormat="1" applyFont="1" applyBorder="1"/>
    <xf numFmtId="0" fontId="0" fillId="20" borderId="1" xfId="0" applyFill="1" applyBorder="1"/>
    <xf numFmtId="0" fontId="3" fillId="19" borderId="0" xfId="0" applyFont="1" applyFill="1"/>
    <xf numFmtId="0" fontId="0" fillId="19" borderId="0" xfId="0" applyFill="1"/>
    <xf numFmtId="2" fontId="12" fillId="21" borderId="1" xfId="0" applyNumberFormat="1" applyFont="1" applyFill="1" applyBorder="1" applyAlignment="1">
      <alignment horizontal="right"/>
    </xf>
    <xf numFmtId="2" fontId="2" fillId="21" borderId="1" xfId="0" applyNumberFormat="1" applyFont="1" applyFill="1" applyBorder="1"/>
  </cellXfs>
  <cellStyles count="2">
    <cellStyle name="Normal" xfId="1" xr:uid="{785FC1E9-4554-4816-B4D8-7DBE03C8E846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28</xdr:row>
      <xdr:rowOff>9525</xdr:rowOff>
    </xdr:from>
    <xdr:to>
      <xdr:col>8</xdr:col>
      <xdr:colOff>247650</xdr:colOff>
      <xdr:row>32</xdr:row>
      <xdr:rowOff>123825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5401C5D4-01DA-4E1C-80F4-C67790C44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5962650"/>
          <a:ext cx="57435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19050</xdr:rowOff>
    </xdr:from>
    <xdr:to>
      <xdr:col>0</xdr:col>
      <xdr:colOff>952500</xdr:colOff>
      <xdr:row>25</xdr:row>
      <xdr:rowOff>189659</xdr:rowOff>
    </xdr:to>
    <xdr:pic>
      <xdr:nvPicPr>
        <xdr:cNvPr id="10" name="Slika 9" descr="Slika na kojoj se prikazuje grafika, logotip, ukrasni isječci, dizajn&#10;&#10;Opis je automatski generiran">
          <a:extLst>
            <a:ext uri="{FF2B5EF4-FFF2-40B4-BE49-F238E27FC236}">
              <a16:creationId xmlns:a16="http://schemas.microsoft.com/office/drawing/2014/main" id="{ECD0ADE5-5C74-93DC-B644-2402F21A0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0175"/>
          <a:ext cx="952500" cy="5516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zoomScaleNormal="100" workbookViewId="0">
      <selection activeCell="A41" sqref="A41"/>
    </sheetView>
  </sheetViews>
  <sheetFormatPr defaultRowHeight="15" x14ac:dyDescent="0.25"/>
  <cols>
    <col min="1" max="1" width="46" customWidth="1"/>
    <col min="2" max="6" width="15" customWidth="1"/>
  </cols>
  <sheetData>
    <row r="1" spans="1:6" ht="18.75" x14ac:dyDescent="0.3">
      <c r="A1" s="98" t="s">
        <v>239</v>
      </c>
      <c r="B1" s="98"/>
      <c r="C1" s="101"/>
      <c r="D1" s="102"/>
      <c r="E1" s="99"/>
      <c r="F1" s="103"/>
    </row>
    <row r="2" spans="1:6" x14ac:dyDescent="0.25">
      <c r="A2" s="1" t="s">
        <v>0</v>
      </c>
      <c r="B2" s="2"/>
      <c r="C2" s="2"/>
      <c r="D2" s="2"/>
      <c r="E2" s="2"/>
      <c r="F2" s="3"/>
    </row>
    <row r="3" spans="1:6" ht="45" x14ac:dyDescent="0.25">
      <c r="A3" s="4" t="s">
        <v>1</v>
      </c>
      <c r="B3" s="5" t="s">
        <v>2</v>
      </c>
      <c r="C3" s="5" t="s">
        <v>240</v>
      </c>
      <c r="D3" s="5" t="s">
        <v>241</v>
      </c>
      <c r="E3" s="5" t="s">
        <v>3</v>
      </c>
      <c r="F3" s="5" t="s">
        <v>3</v>
      </c>
    </row>
    <row r="4" spans="1:6" x14ac:dyDescent="0.25">
      <c r="A4" s="6">
        <v>1</v>
      </c>
      <c r="B4" s="7">
        <v>2</v>
      </c>
      <c r="C4" s="7">
        <v>3</v>
      </c>
      <c r="D4" s="7">
        <v>4</v>
      </c>
      <c r="E4" s="7" t="s">
        <v>4</v>
      </c>
      <c r="F4" s="7" t="s">
        <v>5</v>
      </c>
    </row>
    <row r="5" spans="1:6" x14ac:dyDescent="0.25">
      <c r="A5" s="8" t="s">
        <v>6</v>
      </c>
      <c r="B5" s="9">
        <v>1216201.1200000001</v>
      </c>
      <c r="C5" s="9">
        <v>1363073.4</v>
      </c>
      <c r="D5" s="9">
        <v>1498543.39</v>
      </c>
      <c r="E5" s="9">
        <f>D5/B5*100</f>
        <v>123.21509702276872</v>
      </c>
      <c r="F5" s="9">
        <f>D5/C5*100</f>
        <v>109.93856897214781</v>
      </c>
    </row>
    <row r="6" spans="1:6" x14ac:dyDescent="0.25">
      <c r="A6" s="10" t="s">
        <v>7</v>
      </c>
      <c r="B6" s="11">
        <v>1216201.1200000001</v>
      </c>
      <c r="C6" s="11">
        <v>1363073.4</v>
      </c>
      <c r="D6" s="11">
        <v>1498543.39</v>
      </c>
      <c r="E6" s="11">
        <f t="shared" ref="E6:E17" si="0">D6/B6*100</f>
        <v>123.21509702276872</v>
      </c>
      <c r="F6" s="11">
        <f t="shared" ref="F6:F10" si="1">D6/C6*100</f>
        <v>109.93856897214781</v>
      </c>
    </row>
    <row r="7" spans="1:6" x14ac:dyDescent="0.25">
      <c r="A7" s="10" t="s">
        <v>8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</row>
    <row r="8" spans="1:6" x14ac:dyDescent="0.25">
      <c r="A8" s="8" t="s">
        <v>9</v>
      </c>
      <c r="B8" s="9">
        <v>1225578.1299999999</v>
      </c>
      <c r="C8" s="9">
        <v>1363073.4</v>
      </c>
      <c r="D8" s="9">
        <f>D9+D10</f>
        <v>1493789.87</v>
      </c>
      <c r="E8" s="9">
        <f t="shared" si="0"/>
        <v>121.88450768128509</v>
      </c>
      <c r="F8" s="9">
        <f t="shared" si="1"/>
        <v>109.58983353354267</v>
      </c>
    </row>
    <row r="9" spans="1:6" x14ac:dyDescent="0.25">
      <c r="A9" s="10" t="s">
        <v>10</v>
      </c>
      <c r="B9" s="11">
        <f>B8-B10</f>
        <v>1203128.1299999999</v>
      </c>
      <c r="C9" s="11">
        <v>1361673.4</v>
      </c>
      <c r="D9" s="11">
        <v>1480847.3</v>
      </c>
      <c r="E9" s="11">
        <f t="shared" si="0"/>
        <v>123.08309174019563</v>
      </c>
      <c r="F9" s="11">
        <f t="shared" si="1"/>
        <v>108.7520179214781</v>
      </c>
    </row>
    <row r="10" spans="1:6" x14ac:dyDescent="0.25">
      <c r="A10" s="10" t="s">
        <v>11</v>
      </c>
      <c r="B10" s="11">
        <v>22450</v>
      </c>
      <c r="C10" s="11">
        <v>1400</v>
      </c>
      <c r="D10" s="11">
        <v>12942.57</v>
      </c>
      <c r="E10" s="11">
        <f t="shared" si="0"/>
        <v>57.650645879732743</v>
      </c>
      <c r="F10" s="11">
        <f t="shared" si="1"/>
        <v>924.46928571428566</v>
      </c>
    </row>
    <row r="11" spans="1:6" x14ac:dyDescent="0.25">
      <c r="A11" s="8" t="s">
        <v>12</v>
      </c>
      <c r="B11" s="9">
        <f>B5-B8</f>
        <v>-9377.0099999997765</v>
      </c>
      <c r="C11" s="9">
        <v>0</v>
      </c>
      <c r="D11" s="9">
        <f>D5-D8</f>
        <v>4753.5199999997858</v>
      </c>
      <c r="E11" s="9">
        <f t="shared" si="0"/>
        <v>-50.693344680232812</v>
      </c>
      <c r="F11" s="9">
        <v>0</v>
      </c>
    </row>
    <row r="12" spans="1:6" x14ac:dyDescent="0.25">
      <c r="A12" s="12" t="s">
        <v>13</v>
      </c>
      <c r="B12" s="13"/>
      <c r="C12" s="13"/>
      <c r="D12" s="13"/>
      <c r="E12" s="13"/>
      <c r="F12" s="13"/>
    </row>
    <row r="13" spans="1:6" ht="45" x14ac:dyDescent="0.25">
      <c r="A13" s="14" t="s">
        <v>1</v>
      </c>
      <c r="B13" s="15" t="s">
        <v>2</v>
      </c>
      <c r="C13" s="5" t="s">
        <v>240</v>
      </c>
      <c r="D13" s="5" t="s">
        <v>241</v>
      </c>
      <c r="E13" s="5" t="s">
        <v>3</v>
      </c>
      <c r="F13" s="5" t="s">
        <v>3</v>
      </c>
    </row>
    <row r="14" spans="1:6" x14ac:dyDescent="0.25">
      <c r="A14" s="10" t="s">
        <v>14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</row>
    <row r="15" spans="1:6" x14ac:dyDescent="0.25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</row>
    <row r="16" spans="1:6" x14ac:dyDescent="0.25">
      <c r="A16" s="10" t="s">
        <v>16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</row>
    <row r="17" spans="1:6" x14ac:dyDescent="0.25">
      <c r="A17" s="8" t="s">
        <v>17</v>
      </c>
      <c r="B17" s="9">
        <v>-9377.01</v>
      </c>
      <c r="C17" s="9">
        <v>0</v>
      </c>
      <c r="D17" s="9">
        <v>4753.5200000000004</v>
      </c>
      <c r="E17" s="9">
        <f t="shared" si="0"/>
        <v>-50.693344680233899</v>
      </c>
      <c r="F17" s="9">
        <v>0</v>
      </c>
    </row>
    <row r="18" spans="1:6" x14ac:dyDescent="0.25">
      <c r="A18" s="16" t="s">
        <v>18</v>
      </c>
      <c r="B18" s="11"/>
      <c r="C18" s="17"/>
      <c r="D18" s="17"/>
    </row>
    <row r="19" spans="1:6" x14ac:dyDescent="0.25">
      <c r="A19" s="18" t="s">
        <v>19</v>
      </c>
      <c r="B19" s="104">
        <v>7360.99</v>
      </c>
      <c r="C19" s="17"/>
      <c r="D19" s="17"/>
    </row>
    <row r="20" spans="1:6" x14ac:dyDescent="0.25">
      <c r="A20" s="18" t="s">
        <v>20</v>
      </c>
      <c r="B20" s="104">
        <f>61303.91/7.5345</f>
        <v>8136.4271019974785</v>
      </c>
      <c r="C20" s="19"/>
      <c r="D20" s="17"/>
    </row>
    <row r="21" spans="1:6" x14ac:dyDescent="0.25">
      <c r="A21" s="18" t="s">
        <v>21</v>
      </c>
      <c r="B21" s="20">
        <v>9377.01</v>
      </c>
      <c r="C21" s="21"/>
      <c r="D21" s="17"/>
    </row>
    <row r="22" spans="1:6" x14ac:dyDescent="0.25">
      <c r="A22" s="18" t="s">
        <v>248</v>
      </c>
      <c r="B22" s="104">
        <v>4753.5200000000004</v>
      </c>
      <c r="C22" s="21"/>
      <c r="D22" s="17"/>
    </row>
    <row r="23" spans="1:6" x14ac:dyDescent="0.25">
      <c r="A23" s="18" t="s">
        <v>249</v>
      </c>
      <c r="B23" s="22">
        <f>B19+B20-B21+B22</f>
        <v>10873.927101997479</v>
      </c>
      <c r="C23" s="23"/>
    </row>
    <row r="27" spans="1:6" x14ac:dyDescent="0.25">
      <c r="A27" t="s">
        <v>256</v>
      </c>
    </row>
    <row r="28" spans="1:6" x14ac:dyDescent="0.25">
      <c r="A28" t="s">
        <v>257</v>
      </c>
    </row>
    <row r="29" spans="1:6" x14ac:dyDescent="0.25">
      <c r="A29" t="s">
        <v>258</v>
      </c>
    </row>
    <row r="30" spans="1:6" x14ac:dyDescent="0.25">
      <c r="A30" t="s">
        <v>259</v>
      </c>
    </row>
    <row r="31" spans="1:6" x14ac:dyDescent="0.25">
      <c r="A31" t="s">
        <v>260</v>
      </c>
    </row>
    <row r="32" spans="1:6" x14ac:dyDescent="0.25">
      <c r="A32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</sheetData>
  <pageMargins left="0.7" right="0.7" top="0.75" bottom="0.75" header="0.3" footer="0.3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E5FF1-94FC-4410-B06A-73056CFE0CCE}">
  <dimension ref="A1:H36"/>
  <sheetViews>
    <sheetView zoomScaleNormal="100" workbookViewId="0">
      <selection activeCell="I3" sqref="I3"/>
    </sheetView>
  </sheetViews>
  <sheetFormatPr defaultRowHeight="15" x14ac:dyDescent="0.25"/>
  <cols>
    <col min="1" max="1" width="10.42578125" customWidth="1"/>
    <col min="3" max="3" width="30" customWidth="1"/>
    <col min="4" max="8" width="15.7109375" customWidth="1"/>
  </cols>
  <sheetData>
    <row r="1" spans="1:8" ht="18.75" x14ac:dyDescent="0.3">
      <c r="A1" s="147" t="s">
        <v>82</v>
      </c>
      <c r="B1" s="147"/>
      <c r="C1" s="147"/>
      <c r="D1" s="97"/>
      <c r="E1" s="97"/>
      <c r="F1" s="97"/>
      <c r="G1" s="97"/>
      <c r="H1" s="97"/>
    </row>
    <row r="2" spans="1:8" ht="45" x14ac:dyDescent="0.25">
      <c r="A2" s="146"/>
      <c r="B2" s="146"/>
      <c r="C2" s="146"/>
      <c r="D2" s="100" t="s">
        <v>2</v>
      </c>
      <c r="E2" s="100" t="s">
        <v>240</v>
      </c>
      <c r="F2" s="100" t="s">
        <v>241</v>
      </c>
      <c r="G2" s="100" t="s">
        <v>22</v>
      </c>
      <c r="H2" s="100" t="s">
        <v>23</v>
      </c>
    </row>
    <row r="3" spans="1:8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</row>
    <row r="4" spans="1:8" ht="22.5" x14ac:dyDescent="0.25">
      <c r="A4" s="25" t="s">
        <v>24</v>
      </c>
      <c r="B4" s="25" t="s">
        <v>25</v>
      </c>
      <c r="C4" s="26" t="s">
        <v>26</v>
      </c>
      <c r="D4" s="27">
        <v>1216201.1200000001</v>
      </c>
      <c r="E4" s="27">
        <v>1363073.4</v>
      </c>
      <c r="F4" s="27">
        <v>1498543.39</v>
      </c>
      <c r="G4" s="121">
        <f>F4/D4*100</f>
        <v>123.21509702276872</v>
      </c>
      <c r="H4" s="121">
        <f>F4/E4*100</f>
        <v>109.93856897214781</v>
      </c>
    </row>
    <row r="5" spans="1:8" x14ac:dyDescent="0.25">
      <c r="A5" s="28" t="s">
        <v>27</v>
      </c>
      <c r="B5" s="28" t="s">
        <v>28</v>
      </c>
      <c r="C5" s="29" t="s">
        <v>29</v>
      </c>
      <c r="D5" s="30">
        <v>1216201.1200000001</v>
      </c>
      <c r="E5" s="30">
        <v>1363073.4</v>
      </c>
      <c r="F5" s="30">
        <v>1498543.39</v>
      </c>
      <c r="G5" s="122">
        <f t="shared" ref="G5:G34" si="0">F5/D5*100</f>
        <v>123.21509702276872</v>
      </c>
      <c r="H5" s="122">
        <f t="shared" ref="H5:H33" si="1">F5/E5*100</f>
        <v>109.93856897214781</v>
      </c>
    </row>
    <row r="6" spans="1:8" ht="22.5" x14ac:dyDescent="0.25">
      <c r="A6" s="31" t="s">
        <v>30</v>
      </c>
      <c r="B6" s="31" t="s">
        <v>31</v>
      </c>
      <c r="C6" s="32" t="s">
        <v>32</v>
      </c>
      <c r="D6" s="33">
        <v>1216201.1200000001</v>
      </c>
      <c r="E6" s="33">
        <v>1363073.4</v>
      </c>
      <c r="F6" s="33">
        <v>1498543.39</v>
      </c>
      <c r="G6" s="123">
        <f t="shared" si="0"/>
        <v>123.21509702276872</v>
      </c>
      <c r="H6" s="123">
        <f t="shared" si="1"/>
        <v>109.93856897214781</v>
      </c>
    </row>
    <row r="7" spans="1:8" ht="22.5" x14ac:dyDescent="0.25">
      <c r="A7" s="34" t="s">
        <v>33</v>
      </c>
      <c r="B7" s="34" t="s">
        <v>34</v>
      </c>
      <c r="C7" s="35" t="s">
        <v>26</v>
      </c>
      <c r="D7" s="36">
        <f>D8+D15+D18+D24+D28+D31</f>
        <v>1216201.1199999999</v>
      </c>
      <c r="E7" s="36">
        <v>1363073.4</v>
      </c>
      <c r="F7" s="36">
        <f>F8+F15+F18+F24+F28+F31+F35</f>
        <v>1498543.39</v>
      </c>
      <c r="G7" s="130">
        <f t="shared" si="0"/>
        <v>123.21509702276873</v>
      </c>
      <c r="H7" s="130">
        <f t="shared" si="1"/>
        <v>109.93856897214781</v>
      </c>
    </row>
    <row r="8" spans="1:8" x14ac:dyDescent="0.25">
      <c r="A8" s="37" t="s">
        <v>35</v>
      </c>
      <c r="B8" s="37" t="s">
        <v>36</v>
      </c>
      <c r="C8" s="38" t="s">
        <v>37</v>
      </c>
      <c r="D8" s="39">
        <v>18293.560000000001</v>
      </c>
      <c r="E8" s="39">
        <v>36750</v>
      </c>
      <c r="F8" s="39">
        <v>22360.1</v>
      </c>
      <c r="G8" s="142">
        <f t="shared" si="0"/>
        <v>122.22935284329566</v>
      </c>
      <c r="H8" s="142">
        <f t="shared" si="1"/>
        <v>60.843809523809526</v>
      </c>
    </row>
    <row r="9" spans="1:8" x14ac:dyDescent="0.25">
      <c r="A9" s="40" t="s">
        <v>38</v>
      </c>
      <c r="B9" s="40" t="s">
        <v>39</v>
      </c>
      <c r="C9" s="41" t="s">
        <v>40</v>
      </c>
      <c r="D9" s="42">
        <v>0</v>
      </c>
      <c r="E9" s="42">
        <v>0</v>
      </c>
      <c r="F9" s="42">
        <v>0</v>
      </c>
      <c r="G9" s="128">
        <v>0</v>
      </c>
      <c r="H9" s="128">
        <v>0</v>
      </c>
    </row>
    <row r="10" spans="1:8" x14ac:dyDescent="0.25">
      <c r="A10" s="43"/>
      <c r="B10" s="43" t="s">
        <v>41</v>
      </c>
      <c r="C10" s="44" t="s">
        <v>42</v>
      </c>
      <c r="D10" s="45">
        <v>0</v>
      </c>
      <c r="E10" s="45">
        <v>0</v>
      </c>
      <c r="F10" s="45">
        <v>0</v>
      </c>
      <c r="G10" s="129">
        <v>0</v>
      </c>
      <c r="H10" s="129">
        <v>0</v>
      </c>
    </row>
    <row r="11" spans="1:8" ht="22.5" x14ac:dyDescent="0.25">
      <c r="A11" s="40" t="s">
        <v>38</v>
      </c>
      <c r="B11" s="40" t="s">
        <v>43</v>
      </c>
      <c r="C11" s="41" t="s">
        <v>44</v>
      </c>
      <c r="D11" s="42">
        <v>18293.560000000001</v>
      </c>
      <c r="E11" s="42">
        <v>36750</v>
      </c>
      <c r="F11" s="42">
        <v>22360.1</v>
      </c>
      <c r="G11" s="128">
        <f t="shared" si="0"/>
        <v>122.22935284329566</v>
      </c>
      <c r="H11" s="128">
        <f t="shared" si="1"/>
        <v>60.843809523809526</v>
      </c>
    </row>
    <row r="12" spans="1:8" x14ac:dyDescent="0.25">
      <c r="A12" s="43"/>
      <c r="B12" s="43" t="s">
        <v>45</v>
      </c>
      <c r="C12" s="44" t="s">
        <v>46</v>
      </c>
      <c r="D12" s="45">
        <v>18293.560000000001</v>
      </c>
      <c r="E12" s="45">
        <v>36750</v>
      </c>
      <c r="F12" s="45">
        <v>22360.1</v>
      </c>
      <c r="G12" s="129">
        <f t="shared" si="0"/>
        <v>122.22935284329566</v>
      </c>
      <c r="H12" s="129">
        <f t="shared" si="1"/>
        <v>60.843809523809526</v>
      </c>
    </row>
    <row r="13" spans="1:8" x14ac:dyDescent="0.25">
      <c r="A13" s="40" t="s">
        <v>38</v>
      </c>
      <c r="B13" s="40" t="s">
        <v>47</v>
      </c>
      <c r="C13" s="41" t="s">
        <v>48</v>
      </c>
      <c r="D13" s="42">
        <v>0</v>
      </c>
      <c r="E13" s="42">
        <v>0</v>
      </c>
      <c r="F13" s="42">
        <v>0</v>
      </c>
      <c r="G13" s="128">
        <v>0</v>
      </c>
      <c r="H13" s="128">
        <v>0</v>
      </c>
    </row>
    <row r="14" spans="1:8" x14ac:dyDescent="0.25">
      <c r="A14" s="43"/>
      <c r="B14" s="43" t="s">
        <v>49</v>
      </c>
      <c r="C14" s="44" t="s">
        <v>48</v>
      </c>
      <c r="D14" s="45">
        <v>0</v>
      </c>
      <c r="E14" s="45">
        <v>0</v>
      </c>
      <c r="F14" s="45">
        <v>0</v>
      </c>
      <c r="G14" s="129">
        <v>0</v>
      </c>
      <c r="H14" s="129">
        <v>0</v>
      </c>
    </row>
    <row r="15" spans="1:8" x14ac:dyDescent="0.25">
      <c r="A15" s="37" t="s">
        <v>35</v>
      </c>
      <c r="B15" s="37" t="s">
        <v>50</v>
      </c>
      <c r="C15" s="38" t="s">
        <v>51</v>
      </c>
      <c r="D15" s="39">
        <v>97.09</v>
      </c>
      <c r="E15" s="39">
        <v>200</v>
      </c>
      <c r="F15" s="39">
        <v>100.88</v>
      </c>
      <c r="G15" s="142">
        <f t="shared" si="0"/>
        <v>103.90359460294572</v>
      </c>
      <c r="H15" s="142">
        <f t="shared" si="1"/>
        <v>50.44</v>
      </c>
    </row>
    <row r="16" spans="1:8" x14ac:dyDescent="0.25">
      <c r="A16" s="40" t="s">
        <v>38</v>
      </c>
      <c r="B16" s="40" t="s">
        <v>52</v>
      </c>
      <c r="C16" s="41" t="s">
        <v>53</v>
      </c>
      <c r="D16" s="42">
        <v>0</v>
      </c>
      <c r="E16" s="42">
        <v>0</v>
      </c>
      <c r="F16" s="42">
        <v>100.88</v>
      </c>
      <c r="G16" s="128">
        <v>0</v>
      </c>
      <c r="H16" s="128">
        <v>0</v>
      </c>
    </row>
    <row r="17" spans="1:8" x14ac:dyDescent="0.25">
      <c r="A17" s="43"/>
      <c r="B17" s="43" t="s">
        <v>54</v>
      </c>
      <c r="C17" s="44" t="s">
        <v>55</v>
      </c>
      <c r="D17" s="45">
        <v>97.09</v>
      </c>
      <c r="E17" s="45">
        <v>200</v>
      </c>
      <c r="F17" s="45">
        <v>100.88</v>
      </c>
      <c r="G17" s="129">
        <f t="shared" si="0"/>
        <v>103.90359460294572</v>
      </c>
      <c r="H17" s="129">
        <f t="shared" si="1"/>
        <v>50.44</v>
      </c>
    </row>
    <row r="18" spans="1:8" x14ac:dyDescent="0.25">
      <c r="A18" s="37" t="s">
        <v>35</v>
      </c>
      <c r="B18" s="37" t="s">
        <v>56</v>
      </c>
      <c r="C18" s="38" t="s">
        <v>57</v>
      </c>
      <c r="D18" s="39">
        <v>1052268.94</v>
      </c>
      <c r="E18" s="39">
        <v>1243161.3999999999</v>
      </c>
      <c r="F18" s="39">
        <v>1331172.05</v>
      </c>
      <c r="G18" s="142">
        <f t="shared" si="0"/>
        <v>126.50492658274226</v>
      </c>
      <c r="H18" s="142">
        <f t="shared" si="1"/>
        <v>107.07958355206333</v>
      </c>
    </row>
    <row r="19" spans="1:8" ht="22.5" x14ac:dyDescent="0.25">
      <c r="A19" s="40" t="s">
        <v>38</v>
      </c>
      <c r="B19" s="40" t="s">
        <v>58</v>
      </c>
      <c r="C19" s="41" t="s">
        <v>59</v>
      </c>
      <c r="D19" s="42">
        <v>1052268.94</v>
      </c>
      <c r="E19" s="42">
        <v>1243161.3999999999</v>
      </c>
      <c r="F19" s="42">
        <v>1331172.05</v>
      </c>
      <c r="G19" s="128">
        <f t="shared" si="0"/>
        <v>126.50492658274226</v>
      </c>
      <c r="H19" s="128">
        <f t="shared" si="1"/>
        <v>107.07958355206333</v>
      </c>
    </row>
    <row r="20" spans="1:8" ht="22.5" x14ac:dyDescent="0.25">
      <c r="A20" s="43"/>
      <c r="B20" s="43" t="s">
        <v>60</v>
      </c>
      <c r="C20" s="44" t="s">
        <v>61</v>
      </c>
      <c r="D20" s="45">
        <v>1052268.94</v>
      </c>
      <c r="E20" s="45">
        <v>1243161.3999999999</v>
      </c>
      <c r="F20" s="45">
        <v>1331172.05</v>
      </c>
      <c r="G20" s="129">
        <f t="shared" si="0"/>
        <v>126.50492658274226</v>
      </c>
      <c r="H20" s="129">
        <f t="shared" si="1"/>
        <v>107.07958355206333</v>
      </c>
    </row>
    <row r="21" spans="1:8" ht="33.75" x14ac:dyDescent="0.25">
      <c r="A21" s="43"/>
      <c r="B21" s="43">
        <v>6362</v>
      </c>
      <c r="C21" s="44" t="s">
        <v>62</v>
      </c>
      <c r="D21" s="45">
        <v>0</v>
      </c>
      <c r="E21" s="45">
        <v>0</v>
      </c>
      <c r="F21" s="45">
        <v>0</v>
      </c>
      <c r="G21" s="129">
        <v>0</v>
      </c>
      <c r="H21" s="129">
        <v>0</v>
      </c>
    </row>
    <row r="22" spans="1:8" ht="22.5" x14ac:dyDescent="0.25">
      <c r="A22" s="40" t="s">
        <v>38</v>
      </c>
      <c r="B22" s="40" t="s">
        <v>63</v>
      </c>
      <c r="C22" s="41" t="s">
        <v>64</v>
      </c>
      <c r="D22" s="42">
        <v>0</v>
      </c>
      <c r="E22" s="42">
        <v>0</v>
      </c>
      <c r="F22" s="42">
        <v>0</v>
      </c>
      <c r="G22" s="128">
        <v>0</v>
      </c>
      <c r="H22" s="128">
        <v>0</v>
      </c>
    </row>
    <row r="23" spans="1:8" ht="22.5" x14ac:dyDescent="0.25">
      <c r="A23" s="43"/>
      <c r="B23" s="43" t="s">
        <v>65</v>
      </c>
      <c r="C23" s="44" t="s">
        <v>66</v>
      </c>
      <c r="D23" s="45">
        <v>0</v>
      </c>
      <c r="E23" s="45">
        <v>0</v>
      </c>
      <c r="F23" s="45">
        <v>0</v>
      </c>
      <c r="G23" s="129">
        <v>0</v>
      </c>
      <c r="H23" s="129">
        <v>0</v>
      </c>
    </row>
    <row r="24" spans="1:8" x14ac:dyDescent="0.25">
      <c r="A24" s="37" t="s">
        <v>35</v>
      </c>
      <c r="B24" s="37" t="s">
        <v>67</v>
      </c>
      <c r="C24" s="38" t="s">
        <v>68</v>
      </c>
      <c r="D24" s="39">
        <v>9601.07</v>
      </c>
      <c r="E24" s="39">
        <v>0</v>
      </c>
      <c r="F24" s="39">
        <v>7676.58</v>
      </c>
      <c r="G24" s="142">
        <f t="shared" si="0"/>
        <v>79.95546329731998</v>
      </c>
      <c r="H24" s="142">
        <v>0</v>
      </c>
    </row>
    <row r="25" spans="1:8" ht="22.5" x14ac:dyDescent="0.25">
      <c r="A25" s="40" t="s">
        <v>38</v>
      </c>
      <c r="B25" s="40" t="s">
        <v>69</v>
      </c>
      <c r="C25" s="41" t="s">
        <v>70</v>
      </c>
      <c r="D25" s="42">
        <v>9601.07</v>
      </c>
      <c r="E25" s="42">
        <v>0</v>
      </c>
      <c r="F25" s="42">
        <v>7676.58</v>
      </c>
      <c r="G25" s="128">
        <f t="shared" si="0"/>
        <v>79.95546329731998</v>
      </c>
      <c r="H25" s="128">
        <v>0</v>
      </c>
    </row>
    <row r="26" spans="1:8" x14ac:dyDescent="0.25">
      <c r="A26" s="43"/>
      <c r="B26" s="43" t="s">
        <v>71</v>
      </c>
      <c r="C26" s="44" t="s">
        <v>72</v>
      </c>
      <c r="D26" s="45">
        <v>9601.07</v>
      </c>
      <c r="E26" s="45">
        <v>0</v>
      </c>
      <c r="F26" s="45">
        <v>7676.58</v>
      </c>
      <c r="G26" s="129">
        <f t="shared" si="0"/>
        <v>79.95546329731998</v>
      </c>
      <c r="H26" s="129">
        <v>0</v>
      </c>
    </row>
    <row r="27" spans="1:8" x14ac:dyDescent="0.25">
      <c r="A27" s="43"/>
      <c r="B27" s="43" t="s">
        <v>73</v>
      </c>
      <c r="C27" s="44" t="s">
        <v>74</v>
      </c>
      <c r="D27" s="45">
        <v>0</v>
      </c>
      <c r="E27" s="45">
        <v>0</v>
      </c>
      <c r="F27" s="45">
        <v>0</v>
      </c>
      <c r="G27" s="129">
        <v>0</v>
      </c>
      <c r="H27" s="129">
        <v>0</v>
      </c>
    </row>
    <row r="28" spans="1:8" x14ac:dyDescent="0.25">
      <c r="A28" s="46" t="s">
        <v>35</v>
      </c>
      <c r="B28" s="46" t="s">
        <v>75</v>
      </c>
      <c r="C28" s="46" t="s">
        <v>76</v>
      </c>
      <c r="D28" s="47">
        <v>59002.41</v>
      </c>
      <c r="E28" s="47">
        <v>68629</v>
      </c>
      <c r="F28" s="47">
        <v>68629</v>
      </c>
      <c r="G28" s="143">
        <f t="shared" si="0"/>
        <v>116.31558778700735</v>
      </c>
      <c r="H28" s="143">
        <f t="shared" si="1"/>
        <v>100</v>
      </c>
    </row>
    <row r="29" spans="1:8" ht="33.75" x14ac:dyDescent="0.25">
      <c r="A29" s="48"/>
      <c r="B29" s="49">
        <v>671</v>
      </c>
      <c r="C29" s="44" t="s">
        <v>77</v>
      </c>
      <c r="D29" s="45">
        <v>59002.41</v>
      </c>
      <c r="E29" s="45">
        <v>68629</v>
      </c>
      <c r="F29" s="45">
        <v>68629</v>
      </c>
      <c r="G29" s="129">
        <f t="shared" si="0"/>
        <v>116.31558778700735</v>
      </c>
      <c r="H29" s="129">
        <f t="shared" si="1"/>
        <v>100</v>
      </c>
    </row>
    <row r="30" spans="1:8" ht="22.5" x14ac:dyDescent="0.25">
      <c r="A30" s="48"/>
      <c r="B30" s="49">
        <v>6711</v>
      </c>
      <c r="C30" s="44" t="s">
        <v>78</v>
      </c>
      <c r="D30" s="45">
        <v>59002.41</v>
      </c>
      <c r="E30" s="45">
        <v>68629</v>
      </c>
      <c r="F30" s="45">
        <v>68629</v>
      </c>
      <c r="G30" s="129">
        <f t="shared" si="0"/>
        <v>116.31558778700735</v>
      </c>
      <c r="H30" s="129">
        <f t="shared" si="1"/>
        <v>100</v>
      </c>
    </row>
    <row r="31" spans="1:8" x14ac:dyDescent="0.25">
      <c r="A31" s="57" t="s">
        <v>35</v>
      </c>
      <c r="B31" s="58" t="s">
        <v>79</v>
      </c>
      <c r="C31" s="50" t="s">
        <v>80</v>
      </c>
      <c r="D31" s="51">
        <f>D32+D34</f>
        <v>76938.05</v>
      </c>
      <c r="E31" s="51">
        <v>14333</v>
      </c>
      <c r="F31" s="51">
        <v>67905.87</v>
      </c>
      <c r="G31" s="144">
        <f t="shared" si="0"/>
        <v>88.26045110319275</v>
      </c>
      <c r="H31" s="144">
        <f t="shared" si="1"/>
        <v>473.77290169538827</v>
      </c>
    </row>
    <row r="32" spans="1:8" ht="33.75" x14ac:dyDescent="0.25">
      <c r="A32" s="48"/>
      <c r="B32" s="52">
        <v>671</v>
      </c>
      <c r="C32" s="53" t="s">
        <v>77</v>
      </c>
      <c r="D32" s="54">
        <v>54488.05</v>
      </c>
      <c r="E32" s="54">
        <v>14333</v>
      </c>
      <c r="F32" s="54">
        <f>F33+F34</f>
        <v>67905.87</v>
      </c>
      <c r="G32" s="129">
        <f t="shared" si="0"/>
        <v>124.62525269302166</v>
      </c>
      <c r="H32" s="129">
        <f t="shared" si="1"/>
        <v>473.77290169538827</v>
      </c>
    </row>
    <row r="33" spans="1:8" ht="22.5" x14ac:dyDescent="0.25">
      <c r="A33" s="48"/>
      <c r="B33" s="52">
        <v>6711</v>
      </c>
      <c r="C33" s="55" t="s">
        <v>78</v>
      </c>
      <c r="D33" s="56">
        <v>54488.05</v>
      </c>
      <c r="E33" s="56">
        <v>14333</v>
      </c>
      <c r="F33" s="56">
        <v>57005.87</v>
      </c>
      <c r="G33" s="145">
        <f t="shared" si="0"/>
        <v>104.62086641015782</v>
      </c>
      <c r="H33" s="145">
        <f t="shared" si="1"/>
        <v>397.72462150282564</v>
      </c>
    </row>
    <row r="34" spans="1:8" ht="33.75" x14ac:dyDescent="0.25">
      <c r="A34" s="48"/>
      <c r="B34" s="52">
        <v>6712</v>
      </c>
      <c r="C34" s="55" t="s">
        <v>81</v>
      </c>
      <c r="D34" s="56">
        <v>22450</v>
      </c>
      <c r="E34" s="56">
        <v>0</v>
      </c>
      <c r="F34" s="56">
        <v>10900</v>
      </c>
      <c r="G34" s="145">
        <f t="shared" si="0"/>
        <v>48.552338530066812</v>
      </c>
      <c r="H34" s="145">
        <v>0</v>
      </c>
    </row>
    <row r="35" spans="1:8" ht="22.5" x14ac:dyDescent="0.25">
      <c r="A35" s="57"/>
      <c r="B35" s="58"/>
      <c r="C35" s="50" t="s">
        <v>251</v>
      </c>
      <c r="D35" s="108">
        <f>D36+D38</f>
        <v>0</v>
      </c>
      <c r="E35" s="108">
        <v>0</v>
      </c>
      <c r="F35" s="108">
        <v>698.91</v>
      </c>
      <c r="G35" s="144">
        <v>0</v>
      </c>
      <c r="H35" s="144">
        <v>0</v>
      </c>
    </row>
    <row r="36" spans="1:8" ht="23.25" x14ac:dyDescent="0.25">
      <c r="A36" s="105"/>
      <c r="B36" s="52">
        <v>6391</v>
      </c>
      <c r="C36" s="106" t="s">
        <v>250</v>
      </c>
      <c r="D36" s="107">
        <v>0</v>
      </c>
      <c r="E36" s="107">
        <v>0</v>
      </c>
      <c r="F36" s="107">
        <v>698.91</v>
      </c>
      <c r="G36" s="145">
        <v>0</v>
      </c>
      <c r="H36" s="145">
        <v>0</v>
      </c>
    </row>
  </sheetData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6F69E-5393-4AF1-98F0-6A229ABFCC6A}">
  <dimension ref="A1:H164"/>
  <sheetViews>
    <sheetView workbookViewId="0">
      <selection activeCell="K5" sqref="K5"/>
    </sheetView>
  </sheetViews>
  <sheetFormatPr defaultRowHeight="15" x14ac:dyDescent="0.25"/>
  <cols>
    <col min="1" max="1" width="11.85546875" customWidth="1"/>
    <col min="2" max="2" width="10.85546875" customWidth="1"/>
    <col min="3" max="3" width="46.85546875" customWidth="1"/>
    <col min="4" max="8" width="16.5703125" customWidth="1"/>
  </cols>
  <sheetData>
    <row r="1" spans="1:8" ht="18.75" x14ac:dyDescent="0.3">
      <c r="A1" s="147" t="s">
        <v>215</v>
      </c>
      <c r="B1" s="147"/>
      <c r="C1" s="147"/>
      <c r="D1" s="148"/>
      <c r="E1" s="148"/>
      <c r="F1" s="148"/>
      <c r="G1" s="148"/>
      <c r="H1" s="148"/>
    </row>
    <row r="2" spans="1:8" x14ac:dyDescent="0.25">
      <c r="A2" s="10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</row>
    <row r="3" spans="1:8" ht="22.5" x14ac:dyDescent="0.25">
      <c r="A3" s="59" t="s">
        <v>83</v>
      </c>
      <c r="B3" s="59" t="s">
        <v>84</v>
      </c>
      <c r="C3" s="59" t="s">
        <v>85</v>
      </c>
      <c r="D3" s="59" t="s">
        <v>2</v>
      </c>
      <c r="E3" s="59" t="s">
        <v>240</v>
      </c>
      <c r="F3" s="59" t="s">
        <v>241</v>
      </c>
      <c r="G3" s="59" t="s">
        <v>86</v>
      </c>
      <c r="H3" s="59" t="s">
        <v>87</v>
      </c>
    </row>
    <row r="4" spans="1:8" x14ac:dyDescent="0.25">
      <c r="A4" s="60" t="s">
        <v>38</v>
      </c>
      <c r="B4" s="60" t="s">
        <v>38</v>
      </c>
      <c r="C4" s="61" t="s">
        <v>88</v>
      </c>
      <c r="D4" s="62">
        <v>1225578.1299999999</v>
      </c>
      <c r="E4" s="62">
        <v>1363073.4</v>
      </c>
      <c r="F4" s="62">
        <v>1493789.87</v>
      </c>
      <c r="G4" s="120">
        <f>F4/D4*100</f>
        <v>121.88450768128509</v>
      </c>
      <c r="H4" s="120">
        <f>F4/E4*100</f>
        <v>109.58983353354267</v>
      </c>
    </row>
    <row r="5" spans="1:8" x14ac:dyDescent="0.25">
      <c r="A5" s="25" t="s">
        <v>24</v>
      </c>
      <c r="B5" s="25" t="s">
        <v>25</v>
      </c>
      <c r="C5" s="26" t="s">
        <v>26</v>
      </c>
      <c r="D5" s="63">
        <v>1225578.1299999999</v>
      </c>
      <c r="E5" s="63">
        <v>1363073.4</v>
      </c>
      <c r="F5" s="63">
        <v>1493789.87</v>
      </c>
      <c r="G5" s="121">
        <f t="shared" ref="G5:G68" si="0">F5/D5*100</f>
        <v>121.88450768128509</v>
      </c>
      <c r="H5" s="121">
        <f t="shared" ref="H5:H65" si="1">F5/E5*100</f>
        <v>109.58983353354267</v>
      </c>
    </row>
    <row r="6" spans="1:8" x14ac:dyDescent="0.25">
      <c r="A6" s="28" t="s">
        <v>27</v>
      </c>
      <c r="B6" s="28" t="s">
        <v>89</v>
      </c>
      <c r="C6" s="29" t="s">
        <v>90</v>
      </c>
      <c r="D6" s="64">
        <v>1225578.1299999999</v>
      </c>
      <c r="E6" s="64">
        <v>1363073.4</v>
      </c>
      <c r="F6" s="64">
        <v>1493789.87</v>
      </c>
      <c r="G6" s="122">
        <f t="shared" si="0"/>
        <v>121.88450768128509</v>
      </c>
      <c r="H6" s="122">
        <f t="shared" si="1"/>
        <v>109.58983353354267</v>
      </c>
    </row>
    <row r="7" spans="1:8" x14ac:dyDescent="0.25">
      <c r="A7" s="31" t="s">
        <v>30</v>
      </c>
      <c r="B7" s="31" t="s">
        <v>91</v>
      </c>
      <c r="C7" s="32" t="s">
        <v>92</v>
      </c>
      <c r="D7" s="65">
        <v>68910.53</v>
      </c>
      <c r="E7" s="65">
        <v>0</v>
      </c>
      <c r="F7" s="65">
        <v>0</v>
      </c>
      <c r="G7" s="123">
        <f t="shared" si="0"/>
        <v>0</v>
      </c>
      <c r="H7" s="123">
        <v>0</v>
      </c>
    </row>
    <row r="8" spans="1:8" ht="22.5" x14ac:dyDescent="0.25">
      <c r="A8" s="66" t="s">
        <v>93</v>
      </c>
      <c r="B8" s="66" t="s">
        <v>94</v>
      </c>
      <c r="C8" s="67" t="s">
        <v>95</v>
      </c>
      <c r="D8" s="68">
        <v>9908.1200000000008</v>
      </c>
      <c r="E8" s="68">
        <v>0</v>
      </c>
      <c r="F8" s="68">
        <v>0</v>
      </c>
      <c r="G8" s="124">
        <f t="shared" si="0"/>
        <v>0</v>
      </c>
      <c r="H8" s="124">
        <v>0</v>
      </c>
    </row>
    <row r="9" spans="1:8" ht="22.5" x14ac:dyDescent="0.25">
      <c r="A9" s="69" t="s">
        <v>96</v>
      </c>
      <c r="B9" s="69" t="s">
        <v>97</v>
      </c>
      <c r="C9" s="70" t="s">
        <v>98</v>
      </c>
      <c r="D9" s="71">
        <v>9908.1200000000008</v>
      </c>
      <c r="E9" s="71">
        <v>0</v>
      </c>
      <c r="F9" s="71">
        <v>0</v>
      </c>
      <c r="G9" s="125">
        <f t="shared" si="0"/>
        <v>0</v>
      </c>
      <c r="H9" s="125">
        <v>0</v>
      </c>
    </row>
    <row r="10" spans="1:8" x14ac:dyDescent="0.25">
      <c r="A10" s="72" t="s">
        <v>99</v>
      </c>
      <c r="B10" s="72" t="s">
        <v>100</v>
      </c>
      <c r="C10" s="73" t="s">
        <v>101</v>
      </c>
      <c r="D10" s="74">
        <v>9908.1200000000008</v>
      </c>
      <c r="E10" s="74">
        <v>0</v>
      </c>
      <c r="F10" s="74">
        <v>0</v>
      </c>
      <c r="G10" s="126">
        <f t="shared" si="0"/>
        <v>0</v>
      </c>
      <c r="H10" s="126">
        <v>0</v>
      </c>
    </row>
    <row r="11" spans="1:8" x14ac:dyDescent="0.25">
      <c r="A11" s="75" t="s">
        <v>35</v>
      </c>
      <c r="B11" s="75" t="s">
        <v>102</v>
      </c>
      <c r="C11" s="76" t="s">
        <v>80</v>
      </c>
      <c r="D11" s="77">
        <v>9908.1200000000008</v>
      </c>
      <c r="E11" s="77">
        <v>0</v>
      </c>
      <c r="F11" s="77">
        <v>0</v>
      </c>
      <c r="G11" s="127">
        <f t="shared" si="0"/>
        <v>0</v>
      </c>
      <c r="H11" s="127">
        <v>0</v>
      </c>
    </row>
    <row r="12" spans="1:8" x14ac:dyDescent="0.25">
      <c r="A12" s="40" t="s">
        <v>38</v>
      </c>
      <c r="B12" s="40" t="s">
        <v>103</v>
      </c>
      <c r="C12" s="41" t="s">
        <v>104</v>
      </c>
      <c r="D12" s="78">
        <v>9908.1200000000008</v>
      </c>
      <c r="E12" s="78">
        <v>0</v>
      </c>
      <c r="F12" s="78">
        <v>0</v>
      </c>
      <c r="G12" s="128">
        <f t="shared" si="0"/>
        <v>0</v>
      </c>
      <c r="H12" s="128">
        <v>0</v>
      </c>
    </row>
    <row r="13" spans="1:8" x14ac:dyDescent="0.25">
      <c r="A13" s="43"/>
      <c r="B13" s="43" t="s">
        <v>105</v>
      </c>
      <c r="C13" s="44" t="s">
        <v>106</v>
      </c>
      <c r="D13" s="79">
        <v>5148.1899999999996</v>
      </c>
      <c r="E13" s="79">
        <v>0</v>
      </c>
      <c r="F13" s="79">
        <v>0</v>
      </c>
      <c r="G13" s="129">
        <f t="shared" si="0"/>
        <v>0</v>
      </c>
      <c r="H13" s="129">
        <v>0</v>
      </c>
    </row>
    <row r="14" spans="1:8" x14ac:dyDescent="0.25">
      <c r="A14" s="43"/>
      <c r="B14" s="43" t="s">
        <v>107</v>
      </c>
      <c r="C14" s="44" t="s">
        <v>108</v>
      </c>
      <c r="D14" s="79">
        <v>4759.93</v>
      </c>
      <c r="E14" s="79">
        <v>0</v>
      </c>
      <c r="F14" s="79">
        <v>0</v>
      </c>
      <c r="G14" s="129">
        <f t="shared" si="0"/>
        <v>0</v>
      </c>
      <c r="H14" s="129">
        <v>0</v>
      </c>
    </row>
    <row r="15" spans="1:8" ht="22.5" x14ac:dyDescent="0.25">
      <c r="A15" s="34" t="s">
        <v>33</v>
      </c>
      <c r="B15" s="34" t="s">
        <v>109</v>
      </c>
      <c r="C15" s="35" t="s">
        <v>110</v>
      </c>
      <c r="D15" s="80">
        <v>59002.41</v>
      </c>
      <c r="E15" s="80">
        <v>68629</v>
      </c>
      <c r="F15" s="80">
        <v>68629</v>
      </c>
      <c r="G15" s="130">
        <f t="shared" si="0"/>
        <v>116.31558778700735</v>
      </c>
      <c r="H15" s="130">
        <f t="shared" si="1"/>
        <v>100</v>
      </c>
    </row>
    <row r="16" spans="1:8" ht="22.5" x14ac:dyDescent="0.25">
      <c r="A16" s="66" t="s">
        <v>93</v>
      </c>
      <c r="B16" s="66" t="s">
        <v>94</v>
      </c>
      <c r="C16" s="67" t="s">
        <v>95</v>
      </c>
      <c r="D16" s="68">
        <v>59002.41</v>
      </c>
      <c r="E16" s="68">
        <v>68629</v>
      </c>
      <c r="F16" s="68">
        <v>68629</v>
      </c>
      <c r="G16" s="124">
        <f t="shared" si="0"/>
        <v>116.31558778700735</v>
      </c>
      <c r="H16" s="124">
        <f t="shared" si="1"/>
        <v>100</v>
      </c>
    </row>
    <row r="17" spans="1:8" ht="22.5" x14ac:dyDescent="0.25">
      <c r="A17" s="69" t="s">
        <v>96</v>
      </c>
      <c r="B17" s="69" t="s">
        <v>97</v>
      </c>
      <c r="C17" s="70" t="s">
        <v>98</v>
      </c>
      <c r="D17" s="71">
        <v>59002.41</v>
      </c>
      <c r="E17" s="71">
        <v>68629</v>
      </c>
      <c r="F17" s="71">
        <v>68629</v>
      </c>
      <c r="G17" s="125">
        <f t="shared" si="0"/>
        <v>116.31558778700735</v>
      </c>
      <c r="H17" s="125">
        <f t="shared" si="1"/>
        <v>100</v>
      </c>
    </row>
    <row r="18" spans="1:8" x14ac:dyDescent="0.25">
      <c r="A18" s="72" t="s">
        <v>99</v>
      </c>
      <c r="B18" s="72" t="s">
        <v>111</v>
      </c>
      <c r="C18" s="73" t="s">
        <v>112</v>
      </c>
      <c r="D18" s="74">
        <v>48589.41</v>
      </c>
      <c r="E18" s="74">
        <v>57729</v>
      </c>
      <c r="F18" s="74">
        <v>57729</v>
      </c>
      <c r="G18" s="126">
        <f t="shared" si="0"/>
        <v>118.80983942797411</v>
      </c>
      <c r="H18" s="126">
        <f t="shared" si="1"/>
        <v>100</v>
      </c>
    </row>
    <row r="19" spans="1:8" x14ac:dyDescent="0.25">
      <c r="A19" s="75" t="s">
        <v>35</v>
      </c>
      <c r="B19" s="75" t="s">
        <v>113</v>
      </c>
      <c r="C19" s="76" t="s">
        <v>114</v>
      </c>
      <c r="D19" s="77">
        <v>48589.41</v>
      </c>
      <c r="E19" s="77">
        <v>57729</v>
      </c>
      <c r="F19" s="77">
        <v>57729</v>
      </c>
      <c r="G19" s="127">
        <f t="shared" si="0"/>
        <v>118.80983942797411</v>
      </c>
      <c r="H19" s="127">
        <f t="shared" si="1"/>
        <v>100</v>
      </c>
    </row>
    <row r="20" spans="1:8" x14ac:dyDescent="0.25">
      <c r="A20" s="40" t="s">
        <v>38</v>
      </c>
      <c r="B20" s="40" t="s">
        <v>103</v>
      </c>
      <c r="C20" s="41" t="s">
        <v>104</v>
      </c>
      <c r="D20" s="78">
        <v>47743.3</v>
      </c>
      <c r="E20" s="78">
        <v>56929</v>
      </c>
      <c r="F20" s="78">
        <v>56929</v>
      </c>
      <c r="G20" s="128">
        <f t="shared" si="0"/>
        <v>119.23976767420767</v>
      </c>
      <c r="H20" s="128">
        <f t="shared" si="1"/>
        <v>100</v>
      </c>
    </row>
    <row r="21" spans="1:8" x14ac:dyDescent="0.25">
      <c r="A21" s="43"/>
      <c r="B21" s="43" t="s">
        <v>115</v>
      </c>
      <c r="C21" s="44" t="s">
        <v>116</v>
      </c>
      <c r="D21" s="79">
        <v>5707.39</v>
      </c>
      <c r="E21" s="79">
        <v>7000</v>
      </c>
      <c r="F21" s="79">
        <v>7865.06</v>
      </c>
      <c r="G21" s="129">
        <f t="shared" si="0"/>
        <v>137.80484599790796</v>
      </c>
      <c r="H21" s="129">
        <f t="shared" si="1"/>
        <v>112.358</v>
      </c>
    </row>
    <row r="22" spans="1:8" x14ac:dyDescent="0.25">
      <c r="A22" s="43"/>
      <c r="B22" s="43" t="s">
        <v>105</v>
      </c>
      <c r="C22" s="44" t="s">
        <v>106</v>
      </c>
      <c r="D22" s="79">
        <v>13436.07</v>
      </c>
      <c r="E22" s="79">
        <v>19500</v>
      </c>
      <c r="F22" s="79">
        <v>19213.75</v>
      </c>
      <c r="G22" s="129">
        <f t="shared" si="0"/>
        <v>143.00126450666005</v>
      </c>
      <c r="H22" s="129">
        <f t="shared" si="1"/>
        <v>98.532051282051285</v>
      </c>
    </row>
    <row r="23" spans="1:8" x14ac:dyDescent="0.25">
      <c r="A23" s="43"/>
      <c r="B23" s="43" t="s">
        <v>117</v>
      </c>
      <c r="C23" s="44" t="s">
        <v>118</v>
      </c>
      <c r="D23" s="79">
        <v>340</v>
      </c>
      <c r="E23" s="79">
        <v>300</v>
      </c>
      <c r="F23" s="79">
        <v>405</v>
      </c>
      <c r="G23" s="129">
        <f t="shared" si="0"/>
        <v>119.11764705882352</v>
      </c>
      <c r="H23" s="129">
        <f t="shared" si="1"/>
        <v>135</v>
      </c>
    </row>
    <row r="24" spans="1:8" x14ac:dyDescent="0.25">
      <c r="A24" s="43"/>
      <c r="B24" s="43" t="s">
        <v>119</v>
      </c>
      <c r="C24" s="44" t="s">
        <v>120</v>
      </c>
      <c r="D24" s="79">
        <v>349.37</v>
      </c>
      <c r="E24" s="79">
        <v>600</v>
      </c>
      <c r="F24" s="79">
        <v>399.3</v>
      </c>
      <c r="G24" s="129">
        <f t="shared" si="0"/>
        <v>114.29143887569053</v>
      </c>
      <c r="H24" s="129">
        <f t="shared" si="1"/>
        <v>66.55</v>
      </c>
    </row>
    <row r="25" spans="1:8" x14ac:dyDescent="0.25">
      <c r="A25" s="43"/>
      <c r="B25" s="43" t="s">
        <v>107</v>
      </c>
      <c r="C25" s="44" t="s">
        <v>108</v>
      </c>
      <c r="D25" s="79">
        <v>6413.2</v>
      </c>
      <c r="E25" s="79">
        <v>5000</v>
      </c>
      <c r="F25" s="79">
        <v>8995.09</v>
      </c>
      <c r="G25" s="129">
        <f t="shared" si="0"/>
        <v>140.25899706854611</v>
      </c>
      <c r="H25" s="129">
        <f t="shared" si="1"/>
        <v>179.90180000000001</v>
      </c>
    </row>
    <row r="26" spans="1:8" x14ac:dyDescent="0.25">
      <c r="A26" s="43"/>
      <c r="B26" s="43" t="s">
        <v>121</v>
      </c>
      <c r="C26" s="44" t="s">
        <v>122</v>
      </c>
      <c r="D26" s="79">
        <v>7022.04</v>
      </c>
      <c r="E26" s="79">
        <v>4829</v>
      </c>
      <c r="F26" s="79">
        <v>3454.71</v>
      </c>
      <c r="G26" s="129">
        <f t="shared" si="0"/>
        <v>49.198096279713589</v>
      </c>
      <c r="H26" s="129">
        <f t="shared" si="1"/>
        <v>71.540898736798511</v>
      </c>
    </row>
    <row r="27" spans="1:8" x14ac:dyDescent="0.25">
      <c r="A27" s="43"/>
      <c r="B27" s="43" t="s">
        <v>123</v>
      </c>
      <c r="C27" s="44" t="s">
        <v>124</v>
      </c>
      <c r="D27" s="79">
        <v>0</v>
      </c>
      <c r="E27" s="79">
        <v>50</v>
      </c>
      <c r="F27" s="79">
        <v>0</v>
      </c>
      <c r="G27" s="129">
        <v>0</v>
      </c>
      <c r="H27" s="129">
        <f t="shared" si="1"/>
        <v>0</v>
      </c>
    </row>
    <row r="28" spans="1:8" x14ac:dyDescent="0.25">
      <c r="A28" s="43"/>
      <c r="B28" s="43" t="s">
        <v>125</v>
      </c>
      <c r="C28" s="44" t="s">
        <v>126</v>
      </c>
      <c r="D28" s="79">
        <v>2353</v>
      </c>
      <c r="E28" s="79">
        <v>2400</v>
      </c>
      <c r="F28" s="79">
        <v>2345.96</v>
      </c>
      <c r="G28" s="129">
        <f t="shared" si="0"/>
        <v>99.700807479813008</v>
      </c>
      <c r="H28" s="129">
        <f t="shared" si="1"/>
        <v>97.748333333333335</v>
      </c>
    </row>
    <row r="29" spans="1:8" x14ac:dyDescent="0.25">
      <c r="A29" s="43"/>
      <c r="B29" s="43" t="s">
        <v>127</v>
      </c>
      <c r="C29" s="44" t="s">
        <v>128</v>
      </c>
      <c r="D29" s="79">
        <v>0</v>
      </c>
      <c r="E29" s="79">
        <v>600</v>
      </c>
      <c r="F29" s="79">
        <v>600</v>
      </c>
      <c r="G29" s="129">
        <v>0</v>
      </c>
      <c r="H29" s="129">
        <f t="shared" si="1"/>
        <v>100</v>
      </c>
    </row>
    <row r="30" spans="1:8" x14ac:dyDescent="0.25">
      <c r="A30" s="43"/>
      <c r="B30" s="43" t="s">
        <v>129</v>
      </c>
      <c r="C30" s="44" t="s">
        <v>130</v>
      </c>
      <c r="D30" s="79">
        <v>1636.65</v>
      </c>
      <c r="E30" s="79">
        <v>2800</v>
      </c>
      <c r="F30" s="79">
        <v>1594.61</v>
      </c>
      <c r="G30" s="129">
        <f t="shared" si="0"/>
        <v>97.431338404668054</v>
      </c>
      <c r="H30" s="129">
        <f t="shared" si="1"/>
        <v>56.950357142857143</v>
      </c>
    </row>
    <row r="31" spans="1:8" x14ac:dyDescent="0.25">
      <c r="A31" s="43"/>
      <c r="B31" s="43" t="s">
        <v>131</v>
      </c>
      <c r="C31" s="44" t="s">
        <v>132</v>
      </c>
      <c r="D31" s="79">
        <v>1981.41</v>
      </c>
      <c r="E31" s="79">
        <v>3000</v>
      </c>
      <c r="F31" s="79">
        <v>2726.73</v>
      </c>
      <c r="G31" s="129">
        <f t="shared" si="0"/>
        <v>137.61563734916044</v>
      </c>
      <c r="H31" s="129">
        <f t="shared" si="1"/>
        <v>90.891000000000005</v>
      </c>
    </row>
    <row r="32" spans="1:8" x14ac:dyDescent="0.25">
      <c r="A32" s="43"/>
      <c r="B32" s="43" t="s">
        <v>133</v>
      </c>
      <c r="C32" s="44" t="s">
        <v>134</v>
      </c>
      <c r="D32" s="79">
        <v>1751.97</v>
      </c>
      <c r="E32" s="79">
        <v>3200</v>
      </c>
      <c r="F32" s="79">
        <v>3040</v>
      </c>
      <c r="G32" s="129">
        <f t="shared" si="0"/>
        <v>173.5189529501076</v>
      </c>
      <c r="H32" s="129">
        <f t="shared" si="1"/>
        <v>95</v>
      </c>
    </row>
    <row r="33" spans="1:8" x14ac:dyDescent="0.25">
      <c r="A33" s="43"/>
      <c r="B33" s="43" t="s">
        <v>135</v>
      </c>
      <c r="C33" s="44" t="s">
        <v>136</v>
      </c>
      <c r="D33" s="79">
        <v>1502.51</v>
      </c>
      <c r="E33" s="79">
        <v>2600</v>
      </c>
      <c r="F33" s="79">
        <v>2647.5</v>
      </c>
      <c r="G33" s="129">
        <f t="shared" si="0"/>
        <v>176.20515004891814</v>
      </c>
      <c r="H33" s="129">
        <f t="shared" si="1"/>
        <v>101.82692307692307</v>
      </c>
    </row>
    <row r="34" spans="1:8" x14ac:dyDescent="0.25">
      <c r="A34" s="43"/>
      <c r="B34" s="43" t="s">
        <v>137</v>
      </c>
      <c r="C34" s="44" t="s">
        <v>138</v>
      </c>
      <c r="D34" s="79">
        <v>2058.04</v>
      </c>
      <c r="E34" s="79">
        <v>1700</v>
      </c>
      <c r="F34" s="79">
        <v>1895.54</v>
      </c>
      <c r="G34" s="129">
        <f t="shared" si="0"/>
        <v>92.104137917630368</v>
      </c>
      <c r="H34" s="129">
        <f t="shared" si="1"/>
        <v>111.50235294117647</v>
      </c>
    </row>
    <row r="35" spans="1:8" x14ac:dyDescent="0.25">
      <c r="A35" s="43"/>
      <c r="B35" s="43" t="s">
        <v>139</v>
      </c>
      <c r="C35" s="44" t="s">
        <v>140</v>
      </c>
      <c r="D35" s="79">
        <v>1284.76</v>
      </c>
      <c r="E35" s="79">
        <v>1500</v>
      </c>
      <c r="F35" s="79">
        <v>702.78</v>
      </c>
      <c r="G35" s="129">
        <f t="shared" si="0"/>
        <v>54.701267162738567</v>
      </c>
      <c r="H35" s="129">
        <f t="shared" si="1"/>
        <v>46.851999999999997</v>
      </c>
    </row>
    <row r="36" spans="1:8" x14ac:dyDescent="0.25">
      <c r="A36" s="43"/>
      <c r="B36" s="43" t="s">
        <v>141</v>
      </c>
      <c r="C36" s="44" t="s">
        <v>142</v>
      </c>
      <c r="D36" s="79">
        <v>1712.61</v>
      </c>
      <c r="E36" s="79">
        <v>1600</v>
      </c>
      <c r="F36" s="79">
        <v>917.97</v>
      </c>
      <c r="G36" s="129">
        <f t="shared" si="0"/>
        <v>53.600644630125949</v>
      </c>
      <c r="H36" s="129">
        <f t="shared" si="1"/>
        <v>57.373125000000002</v>
      </c>
    </row>
    <row r="37" spans="1:8" x14ac:dyDescent="0.25">
      <c r="A37" s="43"/>
      <c r="B37" s="43" t="s">
        <v>143</v>
      </c>
      <c r="C37" s="44" t="s">
        <v>144</v>
      </c>
      <c r="D37" s="79">
        <v>194.28</v>
      </c>
      <c r="E37" s="79">
        <v>150</v>
      </c>
      <c r="F37" s="79">
        <v>125</v>
      </c>
      <c r="G37" s="129">
        <f t="shared" si="0"/>
        <v>64.340127650813258</v>
      </c>
      <c r="H37" s="129">
        <f t="shared" si="1"/>
        <v>83.333333333333343</v>
      </c>
    </row>
    <row r="38" spans="1:8" x14ac:dyDescent="0.25">
      <c r="A38" s="43"/>
      <c r="B38" s="43" t="s">
        <v>145</v>
      </c>
      <c r="C38" s="44" t="s">
        <v>146</v>
      </c>
      <c r="D38" s="79">
        <v>0</v>
      </c>
      <c r="E38" s="79">
        <v>100</v>
      </c>
      <c r="F38" s="79">
        <v>0</v>
      </c>
      <c r="G38" s="129">
        <v>0</v>
      </c>
      <c r="H38" s="129">
        <f t="shared" si="1"/>
        <v>0</v>
      </c>
    </row>
    <row r="39" spans="1:8" x14ac:dyDescent="0.25">
      <c r="A39" s="40"/>
      <c r="B39" s="40" t="s">
        <v>147</v>
      </c>
      <c r="C39" s="41" t="s">
        <v>148</v>
      </c>
      <c r="D39" s="78">
        <v>846.11</v>
      </c>
      <c r="E39" s="78">
        <v>800</v>
      </c>
      <c r="F39" s="78">
        <v>800</v>
      </c>
      <c r="G39" s="128">
        <f t="shared" si="0"/>
        <v>94.550353972887677</v>
      </c>
      <c r="H39" s="128">
        <f t="shared" si="1"/>
        <v>100</v>
      </c>
    </row>
    <row r="40" spans="1:8" x14ac:dyDescent="0.25">
      <c r="A40" s="43"/>
      <c r="B40" s="43" t="s">
        <v>149</v>
      </c>
      <c r="C40" s="44" t="s">
        <v>150</v>
      </c>
      <c r="D40" s="79">
        <v>846.11</v>
      </c>
      <c r="E40" s="79">
        <v>800</v>
      </c>
      <c r="F40" s="79">
        <v>800</v>
      </c>
      <c r="G40" s="129">
        <f t="shared" si="0"/>
        <v>94.550353972887677</v>
      </c>
      <c r="H40" s="129">
        <f t="shared" si="1"/>
        <v>100</v>
      </c>
    </row>
    <row r="41" spans="1:8" x14ac:dyDescent="0.25">
      <c r="A41" s="72" t="s">
        <v>99</v>
      </c>
      <c r="B41" s="72" t="s">
        <v>151</v>
      </c>
      <c r="C41" s="73" t="s">
        <v>152</v>
      </c>
      <c r="D41" s="74">
        <v>10413</v>
      </c>
      <c r="E41" s="74">
        <v>10900</v>
      </c>
      <c r="F41" s="74">
        <v>10900</v>
      </c>
      <c r="G41" s="126">
        <f t="shared" si="0"/>
        <v>104.67684624987996</v>
      </c>
      <c r="H41" s="126">
        <f t="shared" si="1"/>
        <v>100</v>
      </c>
    </row>
    <row r="42" spans="1:8" x14ac:dyDescent="0.25">
      <c r="A42" s="75" t="s">
        <v>35</v>
      </c>
      <c r="B42" s="75" t="s">
        <v>113</v>
      </c>
      <c r="C42" s="76" t="s">
        <v>114</v>
      </c>
      <c r="D42" s="77">
        <v>10413</v>
      </c>
      <c r="E42" s="77">
        <v>10900</v>
      </c>
      <c r="F42" s="77">
        <v>10900</v>
      </c>
      <c r="G42" s="127">
        <f t="shared" si="0"/>
        <v>104.67684624987996</v>
      </c>
      <c r="H42" s="127">
        <f t="shared" si="1"/>
        <v>100</v>
      </c>
    </row>
    <row r="43" spans="1:8" x14ac:dyDescent="0.25">
      <c r="A43" s="40" t="s">
        <v>38</v>
      </c>
      <c r="B43" s="40" t="s">
        <v>103</v>
      </c>
      <c r="C43" s="41" t="s">
        <v>104</v>
      </c>
      <c r="D43" s="78">
        <v>10413</v>
      </c>
      <c r="E43" s="78">
        <v>10900</v>
      </c>
      <c r="F43" s="78">
        <v>10900</v>
      </c>
      <c r="G43" s="128">
        <f t="shared" si="0"/>
        <v>104.67684624987996</v>
      </c>
      <c r="H43" s="128">
        <f t="shared" si="1"/>
        <v>100</v>
      </c>
    </row>
    <row r="44" spans="1:8" x14ac:dyDescent="0.25">
      <c r="A44" s="43"/>
      <c r="B44" s="43" t="s">
        <v>153</v>
      </c>
      <c r="C44" s="44" t="s">
        <v>154</v>
      </c>
      <c r="D44" s="79">
        <v>1000</v>
      </c>
      <c r="E44" s="79">
        <v>5000</v>
      </c>
      <c r="F44" s="79">
        <v>5000</v>
      </c>
      <c r="G44" s="129">
        <f t="shared" si="0"/>
        <v>500</v>
      </c>
      <c r="H44" s="129">
        <f t="shared" si="1"/>
        <v>100</v>
      </c>
    </row>
    <row r="45" spans="1:8" x14ac:dyDescent="0.25">
      <c r="A45" s="43"/>
      <c r="B45" s="43" t="s">
        <v>155</v>
      </c>
      <c r="C45" s="44" t="s">
        <v>156</v>
      </c>
      <c r="D45" s="79">
        <v>9413</v>
      </c>
      <c r="E45" s="79">
        <v>5900</v>
      </c>
      <c r="F45" s="79">
        <v>5900</v>
      </c>
      <c r="G45" s="129">
        <f t="shared" si="0"/>
        <v>62.679273345373417</v>
      </c>
      <c r="H45" s="129">
        <f t="shared" si="1"/>
        <v>100</v>
      </c>
    </row>
    <row r="46" spans="1:8" x14ac:dyDescent="0.25">
      <c r="A46" s="31" t="s">
        <v>30</v>
      </c>
      <c r="B46" s="31" t="s">
        <v>157</v>
      </c>
      <c r="C46" s="32" t="s">
        <v>158</v>
      </c>
      <c r="D46" s="65">
        <v>67029.929999999993</v>
      </c>
      <c r="E46" s="65">
        <v>14333</v>
      </c>
      <c r="F46" s="65">
        <v>67905.87</v>
      </c>
      <c r="G46" s="123">
        <f t="shared" si="0"/>
        <v>101.30678937006201</v>
      </c>
      <c r="H46" s="123">
        <f t="shared" si="1"/>
        <v>473.77290169538827</v>
      </c>
    </row>
    <row r="47" spans="1:8" ht="22.5" x14ac:dyDescent="0.25">
      <c r="A47" s="66" t="s">
        <v>93</v>
      </c>
      <c r="B47" s="66" t="s">
        <v>159</v>
      </c>
      <c r="C47" s="67" t="s">
        <v>160</v>
      </c>
      <c r="D47" s="68">
        <v>67029.929999999993</v>
      </c>
      <c r="E47" s="68">
        <v>14333</v>
      </c>
      <c r="F47" s="68">
        <v>67905.87</v>
      </c>
      <c r="G47" s="124">
        <f t="shared" si="0"/>
        <v>101.30678937006201</v>
      </c>
      <c r="H47" s="124">
        <f t="shared" si="1"/>
        <v>473.77290169538827</v>
      </c>
    </row>
    <row r="48" spans="1:8" x14ac:dyDescent="0.25">
      <c r="A48" s="69" t="s">
        <v>96</v>
      </c>
      <c r="B48" s="69" t="s">
        <v>161</v>
      </c>
      <c r="C48" s="70" t="s">
        <v>162</v>
      </c>
      <c r="D48" s="71">
        <v>16296.84</v>
      </c>
      <c r="E48" s="71">
        <v>14333</v>
      </c>
      <c r="F48" s="71">
        <v>29505.87</v>
      </c>
      <c r="G48" s="125">
        <f t="shared" si="0"/>
        <v>181.0527071505887</v>
      </c>
      <c r="H48" s="125">
        <f t="shared" si="1"/>
        <v>205.85969441149791</v>
      </c>
    </row>
    <row r="49" spans="1:8" ht="22.5" x14ac:dyDescent="0.25">
      <c r="A49" s="72" t="s">
        <v>163</v>
      </c>
      <c r="B49" s="72" t="s">
        <v>164</v>
      </c>
      <c r="C49" s="73" t="s">
        <v>165</v>
      </c>
      <c r="D49" s="74">
        <v>1332</v>
      </c>
      <c r="E49" s="74">
        <v>511.93</v>
      </c>
      <c r="F49" s="74">
        <v>1332</v>
      </c>
      <c r="G49" s="126">
        <f t="shared" si="0"/>
        <v>100</v>
      </c>
      <c r="H49" s="126">
        <f t="shared" si="1"/>
        <v>260.19182310081453</v>
      </c>
    </row>
    <row r="50" spans="1:8" x14ac:dyDescent="0.25">
      <c r="A50" s="75" t="s">
        <v>35</v>
      </c>
      <c r="B50" s="75" t="s">
        <v>102</v>
      </c>
      <c r="C50" s="76" t="s">
        <v>80</v>
      </c>
      <c r="D50" s="77">
        <v>1332</v>
      </c>
      <c r="E50" s="77">
        <v>511.93</v>
      </c>
      <c r="F50" s="77">
        <v>1332</v>
      </c>
      <c r="G50" s="127">
        <f t="shared" si="0"/>
        <v>100</v>
      </c>
      <c r="H50" s="127">
        <f t="shared" si="1"/>
        <v>260.19182310081453</v>
      </c>
    </row>
    <row r="51" spans="1:8" x14ac:dyDescent="0.25">
      <c r="A51" s="40" t="s">
        <v>38</v>
      </c>
      <c r="B51" s="40" t="s">
        <v>103</v>
      </c>
      <c r="C51" s="41" t="s">
        <v>104</v>
      </c>
      <c r="D51" s="78">
        <v>1332</v>
      </c>
      <c r="E51" s="78">
        <v>511.93</v>
      </c>
      <c r="F51" s="78">
        <v>1332</v>
      </c>
      <c r="G51" s="128">
        <f t="shared" si="0"/>
        <v>100</v>
      </c>
      <c r="H51" s="128">
        <f t="shared" si="1"/>
        <v>260.19182310081453</v>
      </c>
    </row>
    <row r="52" spans="1:8" x14ac:dyDescent="0.25">
      <c r="A52" s="43"/>
      <c r="B52" s="43" t="s">
        <v>145</v>
      </c>
      <c r="C52" s="44" t="s">
        <v>146</v>
      </c>
      <c r="D52" s="79">
        <v>1332</v>
      </c>
      <c r="E52" s="79">
        <v>511.93</v>
      </c>
      <c r="F52" s="79">
        <v>1332</v>
      </c>
      <c r="G52" s="129">
        <f t="shared" si="0"/>
        <v>100</v>
      </c>
      <c r="H52" s="129">
        <f t="shared" si="1"/>
        <v>260.19182310081453</v>
      </c>
    </row>
    <row r="53" spans="1:8" ht="22.5" x14ac:dyDescent="0.25">
      <c r="A53" s="72" t="s">
        <v>163</v>
      </c>
      <c r="B53" s="72" t="s">
        <v>166</v>
      </c>
      <c r="C53" s="73" t="s">
        <v>167</v>
      </c>
      <c r="D53" s="74">
        <v>3379.83</v>
      </c>
      <c r="E53" s="74">
        <v>255.97</v>
      </c>
      <c r="F53" s="74">
        <v>18278.59</v>
      </c>
      <c r="G53" s="126">
        <f t="shared" si="0"/>
        <v>540.81388708899556</v>
      </c>
      <c r="H53" s="126">
        <f t="shared" si="1"/>
        <v>7140.9110442629999</v>
      </c>
    </row>
    <row r="54" spans="1:8" x14ac:dyDescent="0.25">
      <c r="A54" s="75" t="s">
        <v>35</v>
      </c>
      <c r="B54" s="75" t="s">
        <v>102</v>
      </c>
      <c r="C54" s="76" t="s">
        <v>80</v>
      </c>
      <c r="D54" s="77">
        <v>3379.83</v>
      </c>
      <c r="E54" s="77">
        <v>255.97</v>
      </c>
      <c r="F54" s="77">
        <v>18278.59</v>
      </c>
      <c r="G54" s="127">
        <f t="shared" si="0"/>
        <v>540.81388708899556</v>
      </c>
      <c r="H54" s="127">
        <f t="shared" si="1"/>
        <v>7140.9110442629999</v>
      </c>
    </row>
    <row r="55" spans="1:8" x14ac:dyDescent="0.25">
      <c r="A55" s="40" t="s">
        <v>38</v>
      </c>
      <c r="B55" s="40" t="s">
        <v>103</v>
      </c>
      <c r="C55" s="41" t="s">
        <v>104</v>
      </c>
      <c r="D55" s="78">
        <v>3379.83</v>
      </c>
      <c r="E55" s="78">
        <v>255.97</v>
      </c>
      <c r="F55" s="78">
        <v>18278.59</v>
      </c>
      <c r="G55" s="128">
        <f t="shared" si="0"/>
        <v>540.81388708899556</v>
      </c>
      <c r="H55" s="128">
        <f t="shared" si="1"/>
        <v>7140.9110442629999</v>
      </c>
    </row>
    <row r="56" spans="1:8" ht="22.5" x14ac:dyDescent="0.25">
      <c r="A56" s="43"/>
      <c r="B56" s="43" t="s">
        <v>168</v>
      </c>
      <c r="C56" s="44" t="s">
        <v>169</v>
      </c>
      <c r="D56" s="79">
        <v>1188.26</v>
      </c>
      <c r="E56" s="79">
        <v>0</v>
      </c>
      <c r="F56" s="79">
        <v>1692.62</v>
      </c>
      <c r="G56" s="129">
        <f t="shared" si="0"/>
        <v>142.44525608873477</v>
      </c>
      <c r="H56" s="129">
        <v>0</v>
      </c>
    </row>
    <row r="57" spans="1:8" x14ac:dyDescent="0.25">
      <c r="A57" s="43"/>
      <c r="B57" s="43" t="s">
        <v>145</v>
      </c>
      <c r="C57" s="44" t="s">
        <v>146</v>
      </c>
      <c r="D57" s="79">
        <v>2191.5700000000002</v>
      </c>
      <c r="E57" s="79">
        <v>255.97</v>
      </c>
      <c r="F57" s="79">
        <v>16585.97</v>
      </c>
      <c r="G57" s="129">
        <f t="shared" si="0"/>
        <v>756.80767668840144</v>
      </c>
      <c r="H57" s="129">
        <f t="shared" si="1"/>
        <v>6479.6538656873863</v>
      </c>
    </row>
    <row r="58" spans="1:8" ht="22.5" x14ac:dyDescent="0.25">
      <c r="A58" s="72" t="s">
        <v>163</v>
      </c>
      <c r="B58" s="72" t="s">
        <v>170</v>
      </c>
      <c r="C58" s="73" t="s">
        <v>171</v>
      </c>
      <c r="D58" s="74">
        <v>100</v>
      </c>
      <c r="E58" s="74">
        <v>255.96</v>
      </c>
      <c r="F58" s="74">
        <v>1600</v>
      </c>
      <c r="G58" s="126">
        <f t="shared" si="0"/>
        <v>1600</v>
      </c>
      <c r="H58" s="126">
        <v>0</v>
      </c>
    </row>
    <row r="59" spans="1:8" x14ac:dyDescent="0.25">
      <c r="A59" s="75" t="s">
        <v>35</v>
      </c>
      <c r="B59" s="75" t="s">
        <v>102</v>
      </c>
      <c r="C59" s="76" t="s">
        <v>80</v>
      </c>
      <c r="D59" s="77">
        <v>100</v>
      </c>
      <c r="E59" s="77">
        <v>255.96</v>
      </c>
      <c r="F59" s="77">
        <v>1600</v>
      </c>
      <c r="G59" s="127">
        <f t="shared" si="0"/>
        <v>1600</v>
      </c>
      <c r="H59" s="127">
        <f t="shared" si="1"/>
        <v>625.09767151117353</v>
      </c>
    </row>
    <row r="60" spans="1:8" x14ac:dyDescent="0.25">
      <c r="A60" s="40" t="s">
        <v>38</v>
      </c>
      <c r="B60" s="40" t="s">
        <v>103</v>
      </c>
      <c r="C60" s="41" t="s">
        <v>104</v>
      </c>
      <c r="D60" s="78">
        <v>100</v>
      </c>
      <c r="E60" s="78">
        <v>255.96</v>
      </c>
      <c r="F60" s="78">
        <v>1600</v>
      </c>
      <c r="G60" s="128">
        <f t="shared" si="0"/>
        <v>1600</v>
      </c>
      <c r="H60" s="128">
        <f t="shared" si="1"/>
        <v>625.09767151117353</v>
      </c>
    </row>
    <row r="61" spans="1:8" x14ac:dyDescent="0.25">
      <c r="A61" s="43"/>
      <c r="B61" s="43" t="s">
        <v>135</v>
      </c>
      <c r="C61" s="44" t="s">
        <v>136</v>
      </c>
      <c r="D61" s="79">
        <v>100</v>
      </c>
      <c r="E61" s="79">
        <v>255.96</v>
      </c>
      <c r="F61" s="79">
        <v>1600</v>
      </c>
      <c r="G61" s="129">
        <f t="shared" si="0"/>
        <v>1600</v>
      </c>
      <c r="H61" s="129">
        <f t="shared" si="1"/>
        <v>625.09767151117353</v>
      </c>
    </row>
    <row r="62" spans="1:8" ht="22.5" x14ac:dyDescent="0.25">
      <c r="A62" s="72" t="s">
        <v>163</v>
      </c>
      <c r="B62" s="72" t="s">
        <v>172</v>
      </c>
      <c r="C62" s="73" t="s">
        <v>173</v>
      </c>
      <c r="D62" s="74">
        <v>530.88</v>
      </c>
      <c r="E62" s="74">
        <v>519.35</v>
      </c>
      <c r="F62" s="74">
        <v>531</v>
      </c>
      <c r="G62" s="126">
        <f t="shared" si="0"/>
        <v>100.02260397830018</v>
      </c>
      <c r="H62" s="126">
        <f t="shared" si="1"/>
        <v>102.24318860113604</v>
      </c>
    </row>
    <row r="63" spans="1:8" x14ac:dyDescent="0.25">
      <c r="A63" s="75" t="s">
        <v>35</v>
      </c>
      <c r="B63" s="75" t="s">
        <v>102</v>
      </c>
      <c r="C63" s="76" t="s">
        <v>80</v>
      </c>
      <c r="D63" s="77">
        <v>530.88</v>
      </c>
      <c r="E63" s="77">
        <v>519.35</v>
      </c>
      <c r="F63" s="77">
        <v>531</v>
      </c>
      <c r="G63" s="127">
        <f t="shared" si="0"/>
        <v>100.02260397830018</v>
      </c>
      <c r="H63" s="127">
        <f t="shared" si="1"/>
        <v>102.24318860113604</v>
      </c>
    </row>
    <row r="64" spans="1:8" x14ac:dyDescent="0.25">
      <c r="A64" s="40" t="s">
        <v>38</v>
      </c>
      <c r="B64" s="40" t="s">
        <v>103</v>
      </c>
      <c r="C64" s="41" t="s">
        <v>104</v>
      </c>
      <c r="D64" s="78">
        <v>530.88</v>
      </c>
      <c r="E64" s="78">
        <v>519.35</v>
      </c>
      <c r="F64" s="78">
        <v>531</v>
      </c>
      <c r="G64" s="128">
        <f t="shared" si="0"/>
        <v>100.02260397830018</v>
      </c>
      <c r="H64" s="128">
        <f t="shared" si="1"/>
        <v>102.24318860113604</v>
      </c>
    </row>
    <row r="65" spans="1:8" x14ac:dyDescent="0.25">
      <c r="A65" s="43"/>
      <c r="B65" s="43" t="s">
        <v>135</v>
      </c>
      <c r="C65" s="44" t="s">
        <v>136</v>
      </c>
      <c r="D65" s="79">
        <v>530.88</v>
      </c>
      <c r="E65" s="79">
        <v>519.35</v>
      </c>
      <c r="F65" s="79">
        <v>531</v>
      </c>
      <c r="G65" s="129">
        <f t="shared" si="0"/>
        <v>100.02260397830018</v>
      </c>
      <c r="H65" s="129">
        <f t="shared" si="1"/>
        <v>102.24318860113604</v>
      </c>
    </row>
    <row r="66" spans="1:8" ht="22.5" x14ac:dyDescent="0.25">
      <c r="A66" s="72" t="s">
        <v>163</v>
      </c>
      <c r="B66" s="72" t="s">
        <v>174</v>
      </c>
      <c r="C66" s="73" t="s">
        <v>175</v>
      </c>
      <c r="D66" s="74">
        <v>7404.81</v>
      </c>
      <c r="E66" s="74">
        <v>0</v>
      </c>
      <c r="F66" s="74">
        <v>0</v>
      </c>
      <c r="G66" s="126">
        <f t="shared" si="0"/>
        <v>0</v>
      </c>
      <c r="H66" s="126">
        <v>0</v>
      </c>
    </row>
    <row r="67" spans="1:8" x14ac:dyDescent="0.25">
      <c r="A67" s="75" t="s">
        <v>35</v>
      </c>
      <c r="B67" s="75" t="s">
        <v>102</v>
      </c>
      <c r="C67" s="76" t="s">
        <v>80</v>
      </c>
      <c r="D67" s="77">
        <v>1110.71</v>
      </c>
      <c r="E67" s="77">
        <v>0</v>
      </c>
      <c r="F67" s="77">
        <v>0</v>
      </c>
      <c r="G67" s="127">
        <f t="shared" si="0"/>
        <v>0</v>
      </c>
      <c r="H67" s="127">
        <v>0</v>
      </c>
    </row>
    <row r="68" spans="1:8" x14ac:dyDescent="0.25">
      <c r="A68" s="40"/>
      <c r="B68" s="40" t="s">
        <v>176</v>
      </c>
      <c r="C68" s="41" t="s">
        <v>177</v>
      </c>
      <c r="D68" s="78">
        <v>1044.57</v>
      </c>
      <c r="E68" s="78">
        <v>0</v>
      </c>
      <c r="F68" s="78">
        <v>0</v>
      </c>
      <c r="G68" s="128">
        <f t="shared" si="0"/>
        <v>0</v>
      </c>
      <c r="H68" s="128">
        <v>0</v>
      </c>
    </row>
    <row r="69" spans="1:8" x14ac:dyDescent="0.25">
      <c r="A69" s="43"/>
      <c r="B69" s="43" t="s">
        <v>178</v>
      </c>
      <c r="C69" s="44" t="s">
        <v>179</v>
      </c>
      <c r="D69" s="79">
        <v>756.09</v>
      </c>
      <c r="E69" s="79">
        <v>0</v>
      </c>
      <c r="F69" s="79">
        <v>0</v>
      </c>
      <c r="G69" s="129">
        <f t="shared" ref="G69:G132" si="2">F69/D69*100</f>
        <v>0</v>
      </c>
      <c r="H69" s="129">
        <v>0</v>
      </c>
    </row>
    <row r="70" spans="1:8" x14ac:dyDescent="0.25">
      <c r="A70" s="43"/>
      <c r="B70" s="43" t="s">
        <v>180</v>
      </c>
      <c r="C70" s="44" t="s">
        <v>181</v>
      </c>
      <c r="D70" s="79">
        <v>163.72</v>
      </c>
      <c r="E70" s="79">
        <v>0</v>
      </c>
      <c r="F70" s="79">
        <v>0</v>
      </c>
      <c r="G70" s="129">
        <f t="shared" si="2"/>
        <v>0</v>
      </c>
      <c r="H70" s="129">
        <v>0</v>
      </c>
    </row>
    <row r="71" spans="1:8" x14ac:dyDescent="0.25">
      <c r="A71" s="43"/>
      <c r="B71" s="43" t="s">
        <v>182</v>
      </c>
      <c r="C71" s="44" t="s">
        <v>183</v>
      </c>
      <c r="D71" s="79">
        <v>124.76</v>
      </c>
      <c r="E71" s="79">
        <v>0</v>
      </c>
      <c r="F71" s="79">
        <v>0</v>
      </c>
      <c r="G71" s="129">
        <f t="shared" si="2"/>
        <v>0</v>
      </c>
      <c r="H71" s="129">
        <v>0</v>
      </c>
    </row>
    <row r="72" spans="1:8" x14ac:dyDescent="0.25">
      <c r="A72" s="40"/>
      <c r="B72" s="40" t="s">
        <v>103</v>
      </c>
      <c r="C72" s="41" t="s">
        <v>104</v>
      </c>
      <c r="D72" s="78">
        <v>66.14</v>
      </c>
      <c r="E72" s="78">
        <v>0</v>
      </c>
      <c r="F72" s="78">
        <v>0</v>
      </c>
      <c r="G72" s="128">
        <f t="shared" si="2"/>
        <v>0</v>
      </c>
      <c r="H72" s="128">
        <v>0</v>
      </c>
    </row>
    <row r="73" spans="1:8" x14ac:dyDescent="0.25">
      <c r="A73" s="43"/>
      <c r="B73" s="43" t="s">
        <v>115</v>
      </c>
      <c r="C73" s="44" t="s">
        <v>116</v>
      </c>
      <c r="D73" s="79">
        <v>54</v>
      </c>
      <c r="E73" s="79">
        <v>0</v>
      </c>
      <c r="F73" s="79">
        <v>0</v>
      </c>
      <c r="G73" s="129">
        <f t="shared" si="2"/>
        <v>0</v>
      </c>
      <c r="H73" s="129">
        <v>0</v>
      </c>
    </row>
    <row r="74" spans="1:8" x14ac:dyDescent="0.25">
      <c r="A74" s="43"/>
      <c r="B74" s="43" t="s">
        <v>105</v>
      </c>
      <c r="C74" s="44" t="s">
        <v>106</v>
      </c>
      <c r="D74" s="79">
        <v>12.14</v>
      </c>
      <c r="E74" s="79">
        <v>0</v>
      </c>
      <c r="F74" s="79">
        <v>0</v>
      </c>
      <c r="G74" s="129">
        <f t="shared" si="2"/>
        <v>0</v>
      </c>
      <c r="H74" s="129">
        <v>0</v>
      </c>
    </row>
    <row r="75" spans="1:8" x14ac:dyDescent="0.25">
      <c r="A75" s="75" t="s">
        <v>35</v>
      </c>
      <c r="B75" s="75" t="s">
        <v>184</v>
      </c>
      <c r="C75" s="76" t="s">
        <v>185</v>
      </c>
      <c r="D75" s="77">
        <v>6294.1</v>
      </c>
      <c r="E75" s="77">
        <v>0</v>
      </c>
      <c r="F75" s="77">
        <v>0</v>
      </c>
      <c r="G75" s="127">
        <f t="shared" si="2"/>
        <v>0</v>
      </c>
      <c r="H75" s="127">
        <v>0</v>
      </c>
    </row>
    <row r="76" spans="1:8" x14ac:dyDescent="0.25">
      <c r="A76" s="40"/>
      <c r="B76" s="40" t="s">
        <v>176</v>
      </c>
      <c r="C76" s="41" t="s">
        <v>177</v>
      </c>
      <c r="D76" s="78">
        <v>5919.28</v>
      </c>
      <c r="E76" s="78">
        <v>0</v>
      </c>
      <c r="F76" s="78">
        <v>0</v>
      </c>
      <c r="G76" s="128">
        <f t="shared" si="2"/>
        <v>0</v>
      </c>
      <c r="H76" s="128">
        <v>0</v>
      </c>
    </row>
    <row r="77" spans="1:8" x14ac:dyDescent="0.25">
      <c r="A77" s="43"/>
      <c r="B77" s="43" t="s">
        <v>178</v>
      </c>
      <c r="C77" s="44" t="s">
        <v>179</v>
      </c>
      <c r="D77" s="79">
        <v>4284.58</v>
      </c>
      <c r="E77" s="79">
        <v>0</v>
      </c>
      <c r="F77" s="79">
        <v>0</v>
      </c>
      <c r="G77" s="129">
        <f t="shared" si="2"/>
        <v>0</v>
      </c>
      <c r="H77" s="129">
        <v>0</v>
      </c>
    </row>
    <row r="78" spans="1:8" x14ac:dyDescent="0.25">
      <c r="A78" s="43"/>
      <c r="B78" s="43" t="s">
        <v>180</v>
      </c>
      <c r="C78" s="44" t="s">
        <v>181</v>
      </c>
      <c r="D78" s="79">
        <v>927.74</v>
      </c>
      <c r="E78" s="79">
        <v>0</v>
      </c>
      <c r="F78" s="79">
        <v>0</v>
      </c>
      <c r="G78" s="129">
        <f t="shared" si="2"/>
        <v>0</v>
      </c>
      <c r="H78" s="129">
        <v>0</v>
      </c>
    </row>
    <row r="79" spans="1:8" x14ac:dyDescent="0.25">
      <c r="A79" s="43"/>
      <c r="B79" s="43" t="s">
        <v>182</v>
      </c>
      <c r="C79" s="44" t="s">
        <v>183</v>
      </c>
      <c r="D79" s="79">
        <v>706.96</v>
      </c>
      <c r="E79" s="79">
        <v>0</v>
      </c>
      <c r="F79" s="79">
        <v>0</v>
      </c>
      <c r="G79" s="129">
        <f t="shared" si="2"/>
        <v>0</v>
      </c>
      <c r="H79" s="129">
        <v>0</v>
      </c>
    </row>
    <row r="80" spans="1:8" x14ac:dyDescent="0.25">
      <c r="A80" s="40"/>
      <c r="B80" s="40" t="s">
        <v>103</v>
      </c>
      <c r="C80" s="41" t="s">
        <v>104</v>
      </c>
      <c r="D80" s="78">
        <v>374.82</v>
      </c>
      <c r="E80" s="78">
        <v>0</v>
      </c>
      <c r="F80" s="78">
        <v>0</v>
      </c>
      <c r="G80" s="128">
        <f t="shared" si="2"/>
        <v>0</v>
      </c>
      <c r="H80" s="128">
        <v>0</v>
      </c>
    </row>
    <row r="81" spans="1:8" x14ac:dyDescent="0.25">
      <c r="A81" s="43"/>
      <c r="B81" s="43" t="s">
        <v>115</v>
      </c>
      <c r="C81" s="44" t="s">
        <v>116</v>
      </c>
      <c r="D81" s="79">
        <v>306</v>
      </c>
      <c r="E81" s="79">
        <v>0</v>
      </c>
      <c r="F81" s="79">
        <v>0</v>
      </c>
      <c r="G81" s="129">
        <f t="shared" si="2"/>
        <v>0</v>
      </c>
      <c r="H81" s="129">
        <v>0</v>
      </c>
    </row>
    <row r="82" spans="1:8" x14ac:dyDescent="0.25">
      <c r="A82" s="43"/>
      <c r="B82" s="43" t="s">
        <v>105</v>
      </c>
      <c r="C82" s="44" t="s">
        <v>106</v>
      </c>
      <c r="D82" s="79">
        <v>68.819999999999993</v>
      </c>
      <c r="E82" s="79">
        <v>0</v>
      </c>
      <c r="F82" s="79">
        <v>0</v>
      </c>
      <c r="G82" s="129">
        <f t="shared" si="2"/>
        <v>0</v>
      </c>
      <c r="H82" s="129">
        <v>0</v>
      </c>
    </row>
    <row r="83" spans="1:8" ht="22.5" x14ac:dyDescent="0.25">
      <c r="A83" s="72" t="s">
        <v>163</v>
      </c>
      <c r="B83" s="72" t="s">
        <v>186</v>
      </c>
      <c r="C83" s="73" t="s">
        <v>187</v>
      </c>
      <c r="D83" s="74">
        <v>3549.32</v>
      </c>
      <c r="E83" s="74">
        <v>12789.79</v>
      </c>
      <c r="F83" s="74">
        <v>7764.28</v>
      </c>
      <c r="G83" s="126">
        <f t="shared" si="2"/>
        <v>218.75401485354939</v>
      </c>
      <c r="H83" s="126">
        <f t="shared" ref="H83:H132" si="3">F83/E83*100</f>
        <v>60.706860706860702</v>
      </c>
    </row>
    <row r="84" spans="1:8" x14ac:dyDescent="0.25">
      <c r="A84" s="75" t="s">
        <v>35</v>
      </c>
      <c r="B84" s="75" t="s">
        <v>102</v>
      </c>
      <c r="C84" s="76" t="s">
        <v>80</v>
      </c>
      <c r="D84" s="77">
        <v>532.39</v>
      </c>
      <c r="E84" s="77">
        <v>12789.79</v>
      </c>
      <c r="F84" s="77">
        <v>1164.6500000000001</v>
      </c>
      <c r="G84" s="127">
        <f t="shared" si="2"/>
        <v>218.75880463569942</v>
      </c>
      <c r="H84" s="127">
        <f t="shared" si="3"/>
        <v>9.1060916559224196</v>
      </c>
    </row>
    <row r="85" spans="1:8" x14ac:dyDescent="0.25">
      <c r="A85" s="40"/>
      <c r="B85" s="40" t="s">
        <v>176</v>
      </c>
      <c r="C85" s="41" t="s">
        <v>177</v>
      </c>
      <c r="D85" s="78">
        <v>532.39</v>
      </c>
      <c r="E85" s="78">
        <v>12789.79</v>
      </c>
      <c r="F85" s="78">
        <v>1164.6500000000001</v>
      </c>
      <c r="G85" s="128">
        <f t="shared" si="2"/>
        <v>218.75880463569942</v>
      </c>
      <c r="H85" s="128">
        <f t="shared" si="3"/>
        <v>9.1060916559224196</v>
      </c>
    </row>
    <row r="86" spans="1:8" x14ac:dyDescent="0.25">
      <c r="A86" s="43"/>
      <c r="B86" s="43" t="s">
        <v>178</v>
      </c>
      <c r="C86" s="44" t="s">
        <v>179</v>
      </c>
      <c r="D86" s="79">
        <v>418.36</v>
      </c>
      <c r="E86" s="79">
        <v>9389.7900000000009</v>
      </c>
      <c r="F86" s="79">
        <v>948.19</v>
      </c>
      <c r="G86" s="129">
        <f t="shared" si="2"/>
        <v>226.64451668419545</v>
      </c>
      <c r="H86" s="129">
        <f t="shared" si="3"/>
        <v>10.098095910558168</v>
      </c>
    </row>
    <row r="87" spans="1:8" x14ac:dyDescent="0.25">
      <c r="A87" s="43"/>
      <c r="B87" s="43" t="s">
        <v>180</v>
      </c>
      <c r="C87" s="44" t="s">
        <v>181</v>
      </c>
      <c r="D87" s="79">
        <v>45</v>
      </c>
      <c r="E87" s="79">
        <v>400</v>
      </c>
      <c r="F87" s="79">
        <v>60</v>
      </c>
      <c r="G87" s="129">
        <f t="shared" si="2"/>
        <v>133.33333333333331</v>
      </c>
      <c r="H87" s="129">
        <f t="shared" si="3"/>
        <v>15</v>
      </c>
    </row>
    <row r="88" spans="1:8" x14ac:dyDescent="0.25">
      <c r="A88" s="43"/>
      <c r="B88" s="43" t="s">
        <v>182</v>
      </c>
      <c r="C88" s="44" t="s">
        <v>183</v>
      </c>
      <c r="D88" s="79">
        <v>69.03</v>
      </c>
      <c r="E88" s="79">
        <v>3000</v>
      </c>
      <c r="F88" s="79">
        <v>156.46</v>
      </c>
      <c r="G88" s="129">
        <f t="shared" si="2"/>
        <v>226.65507750253516</v>
      </c>
      <c r="H88" s="129">
        <f t="shared" si="3"/>
        <v>5.2153333333333336</v>
      </c>
    </row>
    <row r="89" spans="1:8" x14ac:dyDescent="0.25">
      <c r="A89" s="40"/>
      <c r="B89" s="40" t="s">
        <v>103</v>
      </c>
      <c r="C89" s="41" t="s">
        <v>104</v>
      </c>
      <c r="D89" s="78">
        <v>0</v>
      </c>
      <c r="E89" s="78">
        <v>0</v>
      </c>
      <c r="F89" s="78">
        <v>0</v>
      </c>
      <c r="G89" s="128">
        <v>0</v>
      </c>
      <c r="H89" s="128">
        <v>0</v>
      </c>
    </row>
    <row r="90" spans="1:8" x14ac:dyDescent="0.25">
      <c r="A90" s="43"/>
      <c r="B90" s="43" t="s">
        <v>115</v>
      </c>
      <c r="C90" s="44" t="s">
        <v>116</v>
      </c>
      <c r="D90" s="79">
        <v>0</v>
      </c>
      <c r="E90" s="79">
        <v>0</v>
      </c>
      <c r="F90" s="79">
        <v>0</v>
      </c>
      <c r="G90" s="129">
        <v>0</v>
      </c>
      <c r="H90" s="129">
        <v>0</v>
      </c>
    </row>
    <row r="91" spans="1:8" x14ac:dyDescent="0.25">
      <c r="A91" s="43"/>
      <c r="B91" s="43" t="s">
        <v>105</v>
      </c>
      <c r="C91" s="44" t="s">
        <v>106</v>
      </c>
      <c r="D91" s="79">
        <v>0</v>
      </c>
      <c r="E91" s="79">
        <v>0</v>
      </c>
      <c r="F91" s="79">
        <v>0</v>
      </c>
      <c r="G91" s="129">
        <v>0</v>
      </c>
      <c r="H91" s="129">
        <v>0</v>
      </c>
    </row>
    <row r="92" spans="1:8" x14ac:dyDescent="0.25">
      <c r="A92" s="43"/>
      <c r="B92" s="43" t="s">
        <v>117</v>
      </c>
      <c r="C92" s="44" t="s">
        <v>118</v>
      </c>
      <c r="D92" s="79">
        <v>0</v>
      </c>
      <c r="E92" s="79">
        <v>0</v>
      </c>
      <c r="F92" s="79">
        <v>0</v>
      </c>
      <c r="G92" s="129">
        <v>0</v>
      </c>
      <c r="H92" s="129">
        <v>0</v>
      </c>
    </row>
    <row r="93" spans="1:8" x14ac:dyDescent="0.25">
      <c r="A93" s="75" t="s">
        <v>35</v>
      </c>
      <c r="B93" s="75" t="s">
        <v>184</v>
      </c>
      <c r="C93" s="76" t="s">
        <v>185</v>
      </c>
      <c r="D93" s="77">
        <v>3016.93</v>
      </c>
      <c r="E93" s="77">
        <v>0</v>
      </c>
      <c r="F93" s="77">
        <v>6599.63</v>
      </c>
      <c r="G93" s="127">
        <f t="shared" si="2"/>
        <v>218.75316961281834</v>
      </c>
      <c r="H93" s="127">
        <v>0</v>
      </c>
    </row>
    <row r="94" spans="1:8" x14ac:dyDescent="0.25">
      <c r="A94" s="40" t="s">
        <v>38</v>
      </c>
      <c r="B94" s="40" t="s">
        <v>176</v>
      </c>
      <c r="C94" s="41" t="s">
        <v>177</v>
      </c>
      <c r="D94" s="78">
        <v>3016.93</v>
      </c>
      <c r="E94" s="78">
        <v>0</v>
      </c>
      <c r="F94" s="78">
        <v>6599.63</v>
      </c>
      <c r="G94" s="128">
        <f t="shared" si="2"/>
        <v>218.75316961281834</v>
      </c>
      <c r="H94" s="128">
        <v>0</v>
      </c>
    </row>
    <row r="95" spans="1:8" x14ac:dyDescent="0.25">
      <c r="A95" s="43"/>
      <c r="B95" s="43" t="s">
        <v>178</v>
      </c>
      <c r="C95" s="44" t="s">
        <v>179</v>
      </c>
      <c r="D95" s="79">
        <v>2370.7600000000002</v>
      </c>
      <c r="E95" s="79">
        <v>0</v>
      </c>
      <c r="F95" s="79">
        <v>5373.09</v>
      </c>
      <c r="G95" s="129">
        <f t="shared" si="2"/>
        <v>226.63998042821709</v>
      </c>
      <c r="H95" s="129">
        <v>0</v>
      </c>
    </row>
    <row r="96" spans="1:8" x14ac:dyDescent="0.25">
      <c r="A96" s="43"/>
      <c r="B96" s="43" t="s">
        <v>180</v>
      </c>
      <c r="C96" s="44" t="s">
        <v>181</v>
      </c>
      <c r="D96" s="79">
        <v>255</v>
      </c>
      <c r="E96" s="79">
        <v>0</v>
      </c>
      <c r="F96" s="79">
        <v>340</v>
      </c>
      <c r="G96" s="129">
        <f t="shared" si="2"/>
        <v>133.33333333333331</v>
      </c>
      <c r="H96" s="129">
        <v>0</v>
      </c>
    </row>
    <row r="97" spans="1:8" x14ac:dyDescent="0.25">
      <c r="A97" s="43"/>
      <c r="B97" s="43" t="s">
        <v>182</v>
      </c>
      <c r="C97" s="44" t="s">
        <v>183</v>
      </c>
      <c r="D97" s="79">
        <v>391.17</v>
      </c>
      <c r="E97" s="79">
        <v>0</v>
      </c>
      <c r="F97" s="79">
        <v>886.54</v>
      </c>
      <c r="G97" s="129">
        <f t="shared" si="2"/>
        <v>226.63803461410637</v>
      </c>
      <c r="H97" s="129">
        <v>0</v>
      </c>
    </row>
    <row r="98" spans="1:8" x14ac:dyDescent="0.25">
      <c r="A98" s="40"/>
      <c r="B98" s="40" t="s">
        <v>103</v>
      </c>
      <c r="C98" s="41" t="s">
        <v>104</v>
      </c>
      <c r="D98" s="78">
        <v>0</v>
      </c>
      <c r="E98" s="78">
        <v>0</v>
      </c>
      <c r="F98" s="78">
        <v>0</v>
      </c>
      <c r="G98" s="128">
        <v>0</v>
      </c>
      <c r="H98" s="128">
        <v>0</v>
      </c>
    </row>
    <row r="99" spans="1:8" x14ac:dyDescent="0.25">
      <c r="A99" s="43"/>
      <c r="B99" s="43" t="s">
        <v>115</v>
      </c>
      <c r="C99" s="44" t="s">
        <v>116</v>
      </c>
      <c r="D99" s="79">
        <v>0</v>
      </c>
      <c r="E99" s="79">
        <v>0</v>
      </c>
      <c r="F99" s="79">
        <v>0</v>
      </c>
      <c r="G99" s="129">
        <v>0</v>
      </c>
      <c r="H99" s="129">
        <v>0</v>
      </c>
    </row>
    <row r="100" spans="1:8" x14ac:dyDescent="0.25">
      <c r="A100" s="43"/>
      <c r="B100" s="43" t="s">
        <v>105</v>
      </c>
      <c r="C100" s="44" t="s">
        <v>106</v>
      </c>
      <c r="D100" s="79">
        <v>0</v>
      </c>
      <c r="E100" s="79">
        <v>0</v>
      </c>
      <c r="F100" s="79">
        <v>0</v>
      </c>
      <c r="G100" s="129">
        <v>0</v>
      </c>
      <c r="H100" s="129">
        <v>0</v>
      </c>
    </row>
    <row r="101" spans="1:8" x14ac:dyDescent="0.25">
      <c r="A101" s="43"/>
      <c r="B101" s="43" t="s">
        <v>117</v>
      </c>
      <c r="C101" s="44" t="s">
        <v>118</v>
      </c>
      <c r="D101" s="79">
        <v>0</v>
      </c>
      <c r="E101" s="79">
        <v>0</v>
      </c>
      <c r="F101" s="79">
        <v>0</v>
      </c>
      <c r="G101" s="129">
        <v>0</v>
      </c>
      <c r="H101" s="129">
        <v>0</v>
      </c>
    </row>
    <row r="102" spans="1:8" x14ac:dyDescent="0.25">
      <c r="A102" s="69" t="s">
        <v>96</v>
      </c>
      <c r="B102" s="69" t="s">
        <v>188</v>
      </c>
      <c r="C102" s="70" t="s">
        <v>189</v>
      </c>
      <c r="D102" s="71">
        <v>22450</v>
      </c>
      <c r="E102" s="71">
        <v>0</v>
      </c>
      <c r="F102" s="71">
        <v>10900</v>
      </c>
      <c r="G102" s="125">
        <f t="shared" si="2"/>
        <v>48.552338530066812</v>
      </c>
      <c r="H102" s="125">
        <v>0</v>
      </c>
    </row>
    <row r="103" spans="1:8" ht="22.5" x14ac:dyDescent="0.25">
      <c r="A103" s="72" t="s">
        <v>163</v>
      </c>
      <c r="B103" s="72" t="s">
        <v>190</v>
      </c>
      <c r="C103" s="73" t="s">
        <v>191</v>
      </c>
      <c r="D103" s="74">
        <v>21850</v>
      </c>
      <c r="E103" s="74">
        <v>0</v>
      </c>
      <c r="F103" s="74">
        <v>10000</v>
      </c>
      <c r="G103" s="126">
        <f t="shared" si="2"/>
        <v>45.766590389016024</v>
      </c>
      <c r="H103" s="126">
        <v>0</v>
      </c>
    </row>
    <row r="104" spans="1:8" x14ac:dyDescent="0.25">
      <c r="A104" s="75" t="s">
        <v>35</v>
      </c>
      <c r="B104" s="75" t="s">
        <v>102</v>
      </c>
      <c r="C104" s="76" t="s">
        <v>80</v>
      </c>
      <c r="D104" s="77">
        <v>21850</v>
      </c>
      <c r="E104" s="77">
        <v>0</v>
      </c>
      <c r="F104" s="77">
        <v>10000</v>
      </c>
      <c r="G104" s="127">
        <f t="shared" si="2"/>
        <v>45.766590389016024</v>
      </c>
      <c r="H104" s="127">
        <v>0</v>
      </c>
    </row>
    <row r="105" spans="1:8" x14ac:dyDescent="0.25">
      <c r="A105" s="40" t="s">
        <v>38</v>
      </c>
      <c r="B105" s="40" t="s">
        <v>192</v>
      </c>
      <c r="C105" s="41" t="s">
        <v>193</v>
      </c>
      <c r="D105" s="78">
        <v>21850</v>
      </c>
      <c r="E105" s="78">
        <v>0</v>
      </c>
      <c r="F105" s="78">
        <v>10000</v>
      </c>
      <c r="G105" s="128">
        <f t="shared" si="2"/>
        <v>45.766590389016024</v>
      </c>
      <c r="H105" s="128">
        <v>0</v>
      </c>
    </row>
    <row r="106" spans="1:8" x14ac:dyDescent="0.25">
      <c r="A106" s="43"/>
      <c r="B106" s="43" t="s">
        <v>194</v>
      </c>
      <c r="C106" s="44" t="s">
        <v>195</v>
      </c>
      <c r="D106" s="79">
        <v>21850</v>
      </c>
      <c r="E106" s="79">
        <v>0</v>
      </c>
      <c r="F106" s="79">
        <v>10000</v>
      </c>
      <c r="G106" s="129">
        <f t="shared" si="2"/>
        <v>45.766590389016024</v>
      </c>
      <c r="H106" s="129">
        <v>0</v>
      </c>
    </row>
    <row r="107" spans="1:8" ht="22.5" x14ac:dyDescent="0.25">
      <c r="A107" s="72" t="s">
        <v>163</v>
      </c>
      <c r="B107" s="72" t="s">
        <v>196</v>
      </c>
      <c r="C107" s="73" t="s">
        <v>197</v>
      </c>
      <c r="D107" s="74">
        <v>600</v>
      </c>
      <c r="E107" s="74">
        <v>0</v>
      </c>
      <c r="F107" s="74">
        <v>900</v>
      </c>
      <c r="G107" s="126">
        <f t="shared" si="2"/>
        <v>150</v>
      </c>
      <c r="H107" s="126">
        <v>0</v>
      </c>
    </row>
    <row r="108" spans="1:8" x14ac:dyDescent="0.25">
      <c r="A108" s="75" t="s">
        <v>35</v>
      </c>
      <c r="B108" s="75" t="s">
        <v>102</v>
      </c>
      <c r="C108" s="76" t="s">
        <v>80</v>
      </c>
      <c r="D108" s="77">
        <v>600</v>
      </c>
      <c r="E108" s="77">
        <v>0</v>
      </c>
      <c r="F108" s="77">
        <v>900</v>
      </c>
      <c r="G108" s="127">
        <f t="shared" si="2"/>
        <v>150</v>
      </c>
      <c r="H108" s="127">
        <v>0</v>
      </c>
    </row>
    <row r="109" spans="1:8" x14ac:dyDescent="0.25">
      <c r="A109" s="40" t="s">
        <v>38</v>
      </c>
      <c r="B109" s="40" t="s">
        <v>192</v>
      </c>
      <c r="C109" s="41" t="s">
        <v>193</v>
      </c>
      <c r="D109" s="78">
        <v>600</v>
      </c>
      <c r="E109" s="78">
        <v>0</v>
      </c>
      <c r="F109" s="78">
        <v>900</v>
      </c>
      <c r="G109" s="128">
        <f t="shared" si="2"/>
        <v>150</v>
      </c>
      <c r="H109" s="128">
        <v>0</v>
      </c>
    </row>
    <row r="110" spans="1:8" x14ac:dyDescent="0.25">
      <c r="A110" s="43"/>
      <c r="B110" s="43" t="s">
        <v>198</v>
      </c>
      <c r="C110" s="44" t="s">
        <v>199</v>
      </c>
      <c r="D110" s="79">
        <v>600</v>
      </c>
      <c r="E110" s="79">
        <v>0</v>
      </c>
      <c r="F110" s="79">
        <v>900</v>
      </c>
      <c r="G110" s="129">
        <f t="shared" si="2"/>
        <v>150</v>
      </c>
      <c r="H110" s="129">
        <v>0</v>
      </c>
    </row>
    <row r="111" spans="1:8" x14ac:dyDescent="0.25">
      <c r="A111" s="69" t="s">
        <v>96</v>
      </c>
      <c r="B111" s="69" t="s">
        <v>97</v>
      </c>
      <c r="C111" s="70" t="s">
        <v>200</v>
      </c>
      <c r="D111" s="71">
        <v>28283.09</v>
      </c>
      <c r="E111" s="71">
        <v>0</v>
      </c>
      <c r="F111" s="71">
        <v>27500</v>
      </c>
      <c r="G111" s="125">
        <f t="shared" si="2"/>
        <v>97.231243120889545</v>
      </c>
      <c r="H111" s="125">
        <v>0</v>
      </c>
    </row>
    <row r="112" spans="1:8" x14ac:dyDescent="0.25">
      <c r="A112" s="72" t="s">
        <v>99</v>
      </c>
      <c r="B112" s="72" t="s">
        <v>111</v>
      </c>
      <c r="C112" s="73" t="s">
        <v>201</v>
      </c>
      <c r="D112" s="74">
        <v>28283.09</v>
      </c>
      <c r="E112" s="74">
        <v>0</v>
      </c>
      <c r="F112" s="74">
        <v>27500</v>
      </c>
      <c r="G112" s="126">
        <f t="shared" si="2"/>
        <v>97.231243120889545</v>
      </c>
      <c r="H112" s="126">
        <v>0</v>
      </c>
    </row>
    <row r="113" spans="1:8" x14ac:dyDescent="0.25">
      <c r="A113" s="75" t="s">
        <v>35</v>
      </c>
      <c r="B113" s="75" t="s">
        <v>102</v>
      </c>
      <c r="C113" s="76" t="s">
        <v>80</v>
      </c>
      <c r="D113" s="77">
        <v>28283.09</v>
      </c>
      <c r="E113" s="77">
        <v>0</v>
      </c>
      <c r="F113" s="77">
        <v>27500</v>
      </c>
      <c r="G113" s="127">
        <f t="shared" si="2"/>
        <v>97.231243120889545</v>
      </c>
      <c r="H113" s="127">
        <v>0</v>
      </c>
    </row>
    <row r="114" spans="1:8" x14ac:dyDescent="0.25">
      <c r="A114" s="40" t="s">
        <v>38</v>
      </c>
      <c r="B114" s="40" t="s">
        <v>103</v>
      </c>
      <c r="C114" s="41" t="s">
        <v>104</v>
      </c>
      <c r="D114" s="78">
        <v>28283.09</v>
      </c>
      <c r="E114" s="78">
        <v>0</v>
      </c>
      <c r="F114" s="78">
        <v>27500</v>
      </c>
      <c r="G114" s="128">
        <f t="shared" si="2"/>
        <v>97.231243120889545</v>
      </c>
      <c r="H114" s="128">
        <v>0</v>
      </c>
    </row>
    <row r="115" spans="1:8" x14ac:dyDescent="0.25">
      <c r="A115" s="43"/>
      <c r="B115" s="43" t="s">
        <v>155</v>
      </c>
      <c r="C115" s="44" t="s">
        <v>156</v>
      </c>
      <c r="D115" s="79">
        <v>28283.09</v>
      </c>
      <c r="E115" s="79">
        <v>0</v>
      </c>
      <c r="F115" s="79">
        <v>27500</v>
      </c>
      <c r="G115" s="129">
        <f t="shared" si="2"/>
        <v>97.231243120889545</v>
      </c>
      <c r="H115" s="129">
        <v>0</v>
      </c>
    </row>
    <row r="116" spans="1:8" ht="22.5" x14ac:dyDescent="0.25">
      <c r="A116" s="31" t="s">
        <v>30</v>
      </c>
      <c r="B116" s="31" t="s">
        <v>202</v>
      </c>
      <c r="C116" s="32" t="s">
        <v>203</v>
      </c>
      <c r="D116" s="65">
        <v>1089637.67</v>
      </c>
      <c r="E116" s="65">
        <v>1280111.3999999999</v>
      </c>
      <c r="F116" s="65">
        <v>1356556.09</v>
      </c>
      <c r="G116" s="123">
        <f t="shared" si="2"/>
        <v>124.49607124907862</v>
      </c>
      <c r="H116" s="123">
        <f t="shared" si="3"/>
        <v>105.97172167984756</v>
      </c>
    </row>
    <row r="117" spans="1:8" ht="22.5" x14ac:dyDescent="0.25">
      <c r="A117" s="34" t="s">
        <v>33</v>
      </c>
      <c r="B117" s="34" t="s">
        <v>204</v>
      </c>
      <c r="C117" s="35" t="s">
        <v>26</v>
      </c>
      <c r="D117" s="80">
        <v>1089637.67</v>
      </c>
      <c r="E117" s="80">
        <v>1280111.3999999999</v>
      </c>
      <c r="F117" s="80">
        <v>1356556.09</v>
      </c>
      <c r="G117" s="130">
        <f t="shared" si="2"/>
        <v>124.49607124907862</v>
      </c>
      <c r="H117" s="130">
        <f t="shared" si="3"/>
        <v>105.97172167984756</v>
      </c>
    </row>
    <row r="118" spans="1:8" ht="22.5" x14ac:dyDescent="0.25">
      <c r="A118" s="66" t="s">
        <v>93</v>
      </c>
      <c r="B118" s="66" t="s">
        <v>205</v>
      </c>
      <c r="C118" s="67" t="s">
        <v>206</v>
      </c>
      <c r="D118" s="68">
        <v>1089637.67</v>
      </c>
      <c r="E118" s="68">
        <v>1280111.3999999999</v>
      </c>
      <c r="F118" s="68">
        <v>1356556.09</v>
      </c>
      <c r="G118" s="124">
        <f t="shared" si="2"/>
        <v>124.49607124907862</v>
      </c>
      <c r="H118" s="124">
        <f t="shared" si="3"/>
        <v>105.97172167984756</v>
      </c>
    </row>
    <row r="119" spans="1:8" ht="22.5" x14ac:dyDescent="0.25">
      <c r="A119" s="69" t="s">
        <v>96</v>
      </c>
      <c r="B119" s="69" t="s">
        <v>161</v>
      </c>
      <c r="C119" s="70" t="s">
        <v>206</v>
      </c>
      <c r="D119" s="71">
        <v>1089637.67</v>
      </c>
      <c r="E119" s="71">
        <v>1280111.3999999999</v>
      </c>
      <c r="F119" s="71">
        <v>1356556.09</v>
      </c>
      <c r="G119" s="125">
        <f t="shared" si="2"/>
        <v>124.49607124907862</v>
      </c>
      <c r="H119" s="125">
        <f t="shared" si="3"/>
        <v>105.97172167984756</v>
      </c>
    </row>
    <row r="120" spans="1:8" x14ac:dyDescent="0.25">
      <c r="A120" s="72" t="s">
        <v>99</v>
      </c>
      <c r="B120" s="72" t="s">
        <v>111</v>
      </c>
      <c r="C120" s="73" t="s">
        <v>247</v>
      </c>
      <c r="D120" s="74">
        <v>1089637.67</v>
      </c>
      <c r="E120" s="74">
        <v>1280111.3999999999</v>
      </c>
      <c r="F120" s="74">
        <v>1356556.09</v>
      </c>
      <c r="G120" s="126">
        <f t="shared" si="2"/>
        <v>124.49607124907862</v>
      </c>
      <c r="H120" s="126">
        <f t="shared" si="3"/>
        <v>105.97172167984756</v>
      </c>
    </row>
    <row r="121" spans="1:8" x14ac:dyDescent="0.25">
      <c r="A121" s="75" t="s">
        <v>35</v>
      </c>
      <c r="B121" s="75" t="s">
        <v>207</v>
      </c>
      <c r="C121" s="76" t="s">
        <v>255</v>
      </c>
      <c r="D121" s="77">
        <v>21507.99</v>
      </c>
      <c r="E121" s="77">
        <v>35350</v>
      </c>
      <c r="F121" s="77">
        <v>18899.96</v>
      </c>
      <c r="G121" s="127">
        <f t="shared" si="2"/>
        <v>87.874134217097904</v>
      </c>
      <c r="H121" s="127">
        <f t="shared" si="3"/>
        <v>53.465233380480903</v>
      </c>
    </row>
    <row r="122" spans="1:8" x14ac:dyDescent="0.25">
      <c r="A122" s="40" t="s">
        <v>38</v>
      </c>
      <c r="B122" s="40" t="s">
        <v>103</v>
      </c>
      <c r="C122" s="41" t="s">
        <v>104</v>
      </c>
      <c r="D122" s="78">
        <v>20682.990000000002</v>
      </c>
      <c r="E122" s="78">
        <v>35350</v>
      </c>
      <c r="F122" s="78">
        <v>18232.490000000002</v>
      </c>
      <c r="G122" s="128">
        <f t="shared" si="2"/>
        <v>88.152099865638377</v>
      </c>
      <c r="H122" s="128">
        <f t="shared" si="3"/>
        <v>51.577057991513442</v>
      </c>
    </row>
    <row r="123" spans="1:8" x14ac:dyDescent="0.25">
      <c r="A123" s="43"/>
      <c r="B123" s="43" t="s">
        <v>115</v>
      </c>
      <c r="C123" s="44" t="s">
        <v>116</v>
      </c>
      <c r="D123" s="79">
        <v>0</v>
      </c>
      <c r="E123" s="79">
        <v>7000</v>
      </c>
      <c r="F123" s="79">
        <v>0</v>
      </c>
      <c r="G123" s="129">
        <v>0</v>
      </c>
      <c r="H123" s="129">
        <f t="shared" si="3"/>
        <v>0</v>
      </c>
    </row>
    <row r="124" spans="1:8" x14ac:dyDescent="0.25">
      <c r="A124" s="43"/>
      <c r="B124" s="43" t="s">
        <v>117</v>
      </c>
      <c r="C124" s="44" t="s">
        <v>118</v>
      </c>
      <c r="D124" s="79">
        <v>0</v>
      </c>
      <c r="E124" s="79">
        <v>100</v>
      </c>
      <c r="F124" s="79">
        <v>0</v>
      </c>
      <c r="G124" s="129">
        <v>0</v>
      </c>
      <c r="H124" s="129">
        <f t="shared" si="3"/>
        <v>0</v>
      </c>
    </row>
    <row r="125" spans="1:8" x14ac:dyDescent="0.25">
      <c r="A125" s="43"/>
      <c r="B125" s="43" t="s">
        <v>119</v>
      </c>
      <c r="C125" s="44" t="s">
        <v>120</v>
      </c>
      <c r="D125" s="79">
        <v>0</v>
      </c>
      <c r="E125" s="79">
        <v>500</v>
      </c>
      <c r="F125" s="79">
        <v>190.9</v>
      </c>
      <c r="G125" s="129">
        <v>0</v>
      </c>
      <c r="H125" s="129">
        <f t="shared" si="3"/>
        <v>38.18</v>
      </c>
    </row>
    <row r="126" spans="1:8" x14ac:dyDescent="0.25">
      <c r="A126" s="43"/>
      <c r="B126" s="43" t="s">
        <v>107</v>
      </c>
      <c r="C126" s="44" t="s">
        <v>108</v>
      </c>
      <c r="D126" s="79">
        <v>6560.61</v>
      </c>
      <c r="E126" s="79">
        <v>6000</v>
      </c>
      <c r="F126" s="79">
        <v>4216.6499999999996</v>
      </c>
      <c r="G126" s="129">
        <f>F126/D126*100</f>
        <v>64.272224686423968</v>
      </c>
      <c r="H126" s="129">
        <f t="shared" si="3"/>
        <v>70.277499999999989</v>
      </c>
    </row>
    <row r="127" spans="1:8" x14ac:dyDescent="0.25">
      <c r="A127" s="43"/>
      <c r="B127" s="43" t="s">
        <v>153</v>
      </c>
      <c r="C127" s="44" t="s">
        <v>154</v>
      </c>
      <c r="D127" s="79">
        <v>2063.44</v>
      </c>
      <c r="E127" s="79">
        <v>1000</v>
      </c>
      <c r="F127" s="79">
        <v>1065.51</v>
      </c>
      <c r="G127" s="129">
        <f t="shared" si="2"/>
        <v>51.637556701430618</v>
      </c>
      <c r="H127" s="129">
        <f t="shared" si="3"/>
        <v>106.551</v>
      </c>
    </row>
    <row r="128" spans="1:8" x14ac:dyDescent="0.25">
      <c r="A128" s="43"/>
      <c r="B128" s="43" t="s">
        <v>121</v>
      </c>
      <c r="C128" s="44" t="s">
        <v>122</v>
      </c>
      <c r="D128" s="79">
        <v>43</v>
      </c>
      <c r="E128" s="79">
        <v>1000</v>
      </c>
      <c r="F128" s="79">
        <v>0</v>
      </c>
      <c r="G128" s="129">
        <f t="shared" si="2"/>
        <v>0</v>
      </c>
      <c r="H128" s="129">
        <f t="shared" si="3"/>
        <v>0</v>
      </c>
    </row>
    <row r="129" spans="1:8" x14ac:dyDescent="0.25">
      <c r="A129" s="43"/>
      <c r="B129" s="43" t="s">
        <v>123</v>
      </c>
      <c r="C129" s="44" t="s">
        <v>124</v>
      </c>
      <c r="D129" s="79">
        <v>892.84</v>
      </c>
      <c r="E129" s="79">
        <v>200</v>
      </c>
      <c r="F129" s="79">
        <v>367.46</v>
      </c>
      <c r="G129" s="129">
        <f t="shared" si="2"/>
        <v>41.156310201155861</v>
      </c>
      <c r="H129" s="129">
        <f t="shared" si="3"/>
        <v>183.73</v>
      </c>
    </row>
    <row r="130" spans="1:8" x14ac:dyDescent="0.25">
      <c r="A130" s="43"/>
      <c r="B130" s="43" t="s">
        <v>125</v>
      </c>
      <c r="C130" s="44" t="s">
        <v>126</v>
      </c>
      <c r="D130" s="79">
        <v>7.9</v>
      </c>
      <c r="E130" s="79">
        <v>200</v>
      </c>
      <c r="F130" s="79">
        <v>0</v>
      </c>
      <c r="G130" s="129">
        <f t="shared" si="2"/>
        <v>0</v>
      </c>
      <c r="H130" s="129">
        <f t="shared" si="3"/>
        <v>0</v>
      </c>
    </row>
    <row r="131" spans="1:8" x14ac:dyDescent="0.25">
      <c r="A131" s="43"/>
      <c r="B131" s="43" t="s">
        <v>155</v>
      </c>
      <c r="C131" s="44" t="s">
        <v>156</v>
      </c>
      <c r="D131" s="79">
        <v>2266.33</v>
      </c>
      <c r="E131" s="79">
        <v>4000</v>
      </c>
      <c r="F131" s="79">
        <v>1932.47</v>
      </c>
      <c r="G131" s="129">
        <f t="shared" si="2"/>
        <v>85.268694320774117</v>
      </c>
      <c r="H131" s="129">
        <f t="shared" si="3"/>
        <v>48.311750000000004</v>
      </c>
    </row>
    <row r="132" spans="1:8" x14ac:dyDescent="0.25">
      <c r="A132" s="43"/>
      <c r="B132" s="43" t="s">
        <v>129</v>
      </c>
      <c r="C132" s="44" t="s">
        <v>130</v>
      </c>
      <c r="D132" s="79">
        <v>4452.05</v>
      </c>
      <c r="E132" s="79">
        <v>7000</v>
      </c>
      <c r="F132" s="79">
        <v>5428.29</v>
      </c>
      <c r="G132" s="129">
        <f t="shared" si="2"/>
        <v>121.9278759223279</v>
      </c>
      <c r="H132" s="129">
        <f t="shared" si="3"/>
        <v>77.546999999999997</v>
      </c>
    </row>
    <row r="133" spans="1:8" x14ac:dyDescent="0.25">
      <c r="A133" s="43"/>
      <c r="B133" s="43" t="s">
        <v>131</v>
      </c>
      <c r="C133" s="44" t="s">
        <v>132</v>
      </c>
      <c r="D133" s="79">
        <v>0</v>
      </c>
      <c r="E133" s="79">
        <v>200</v>
      </c>
      <c r="F133" s="79"/>
      <c r="G133" s="129">
        <v>0</v>
      </c>
      <c r="H133" s="129">
        <f t="shared" ref="H133:H163" si="4">F133/E133*100</f>
        <v>0</v>
      </c>
    </row>
    <row r="134" spans="1:8" x14ac:dyDescent="0.25">
      <c r="A134" s="43"/>
      <c r="B134" s="43" t="s">
        <v>133</v>
      </c>
      <c r="C134" s="44" t="s">
        <v>134</v>
      </c>
      <c r="D134" s="79">
        <v>0</v>
      </c>
      <c r="E134" s="79">
        <v>50</v>
      </c>
      <c r="F134" s="79"/>
      <c r="G134" s="129">
        <v>0</v>
      </c>
      <c r="H134" s="129">
        <f t="shared" si="4"/>
        <v>0</v>
      </c>
    </row>
    <row r="135" spans="1:8" x14ac:dyDescent="0.25">
      <c r="A135" s="43"/>
      <c r="B135" s="43" t="s">
        <v>135</v>
      </c>
      <c r="C135" s="44" t="s">
        <v>136</v>
      </c>
      <c r="D135" s="79">
        <v>2747.97</v>
      </c>
      <c r="E135" s="79">
        <v>2000</v>
      </c>
      <c r="F135" s="79">
        <v>624.08000000000004</v>
      </c>
      <c r="G135" s="129">
        <f t="shared" ref="G135:G163" si="5">F135/D135*100</f>
        <v>22.71058272106319</v>
      </c>
      <c r="H135" s="129">
        <f t="shared" si="4"/>
        <v>31.204000000000004</v>
      </c>
    </row>
    <row r="136" spans="1:8" x14ac:dyDescent="0.25">
      <c r="A136" s="43"/>
      <c r="B136" s="43" t="s">
        <v>137</v>
      </c>
      <c r="C136" s="44" t="s">
        <v>138</v>
      </c>
      <c r="D136" s="79">
        <v>0</v>
      </c>
      <c r="E136" s="79">
        <v>100</v>
      </c>
      <c r="F136" s="79"/>
      <c r="G136" s="129">
        <v>0</v>
      </c>
      <c r="H136" s="129">
        <f t="shared" si="4"/>
        <v>0</v>
      </c>
    </row>
    <row r="137" spans="1:8" x14ac:dyDescent="0.25">
      <c r="A137" s="43"/>
      <c r="B137" s="43" t="s">
        <v>139</v>
      </c>
      <c r="C137" s="44" t="s">
        <v>140</v>
      </c>
      <c r="D137" s="79">
        <v>69.099999999999994</v>
      </c>
      <c r="E137" s="79">
        <v>500</v>
      </c>
      <c r="F137" s="79">
        <v>37.130000000000003</v>
      </c>
      <c r="G137" s="129">
        <f t="shared" si="5"/>
        <v>53.733719247467448</v>
      </c>
      <c r="H137" s="129">
        <f t="shared" si="4"/>
        <v>7.426000000000001</v>
      </c>
    </row>
    <row r="138" spans="1:8" x14ac:dyDescent="0.25">
      <c r="A138" s="43"/>
      <c r="B138" s="43" t="s">
        <v>141</v>
      </c>
      <c r="C138" s="44" t="s">
        <v>142</v>
      </c>
      <c r="D138" s="79">
        <v>1579.75</v>
      </c>
      <c r="E138" s="79">
        <v>2000</v>
      </c>
      <c r="F138" s="79">
        <v>750.9</v>
      </c>
      <c r="G138" s="129">
        <f t="shared" si="5"/>
        <v>47.532837474283909</v>
      </c>
      <c r="H138" s="129">
        <f t="shared" si="4"/>
        <v>37.545000000000002</v>
      </c>
    </row>
    <row r="139" spans="1:8" x14ac:dyDescent="0.25">
      <c r="A139" s="43"/>
      <c r="B139" s="43" t="s">
        <v>145</v>
      </c>
      <c r="C139" s="44" t="s">
        <v>146</v>
      </c>
      <c r="D139" s="79">
        <v>0</v>
      </c>
      <c r="E139" s="79">
        <v>3500</v>
      </c>
      <c r="F139" s="79">
        <v>3619.1</v>
      </c>
      <c r="G139" s="129">
        <v>0</v>
      </c>
      <c r="H139" s="129">
        <f t="shared" si="4"/>
        <v>103.40285714285713</v>
      </c>
    </row>
    <row r="140" spans="1:8" x14ac:dyDescent="0.25">
      <c r="A140" s="75"/>
      <c r="B140" s="75" t="s">
        <v>192</v>
      </c>
      <c r="C140" s="76" t="s">
        <v>193</v>
      </c>
      <c r="D140" s="77">
        <v>825</v>
      </c>
      <c r="E140" s="77">
        <v>1400</v>
      </c>
      <c r="F140" s="77">
        <v>667.47</v>
      </c>
      <c r="G140" s="127">
        <f t="shared" si="5"/>
        <v>80.905454545454546</v>
      </c>
      <c r="H140" s="127">
        <f t="shared" si="4"/>
        <v>47.676428571428573</v>
      </c>
    </row>
    <row r="141" spans="1:8" x14ac:dyDescent="0.25">
      <c r="A141" s="43"/>
      <c r="B141" s="43" t="s">
        <v>194</v>
      </c>
      <c r="C141" s="44" t="s">
        <v>195</v>
      </c>
      <c r="D141" s="79">
        <v>825</v>
      </c>
      <c r="E141" s="79">
        <v>1000</v>
      </c>
      <c r="F141" s="79">
        <v>0</v>
      </c>
      <c r="G141" s="129">
        <f t="shared" si="5"/>
        <v>0</v>
      </c>
      <c r="H141" s="129">
        <f t="shared" si="4"/>
        <v>0</v>
      </c>
    </row>
    <row r="142" spans="1:8" x14ac:dyDescent="0.25">
      <c r="A142" s="43"/>
      <c r="B142" s="43" t="s">
        <v>198</v>
      </c>
      <c r="C142" s="44" t="s">
        <v>199</v>
      </c>
      <c r="D142" s="79">
        <v>0</v>
      </c>
      <c r="E142" s="79">
        <v>400</v>
      </c>
      <c r="F142" s="79">
        <v>667.47</v>
      </c>
      <c r="G142" s="129">
        <v>0</v>
      </c>
      <c r="H142" s="129">
        <f t="shared" si="4"/>
        <v>166.86750000000001</v>
      </c>
    </row>
    <row r="143" spans="1:8" x14ac:dyDescent="0.25">
      <c r="A143" s="75" t="s">
        <v>35</v>
      </c>
      <c r="B143" s="75" t="s">
        <v>113</v>
      </c>
      <c r="C143" s="76" t="s">
        <v>114</v>
      </c>
      <c r="D143" s="77">
        <v>97.09</v>
      </c>
      <c r="E143" s="77">
        <v>200</v>
      </c>
      <c r="F143" s="77">
        <v>100.88</v>
      </c>
      <c r="G143" s="127">
        <f t="shared" si="5"/>
        <v>103.90359460294572</v>
      </c>
      <c r="H143" s="127">
        <f t="shared" si="4"/>
        <v>50.44</v>
      </c>
    </row>
    <row r="144" spans="1:8" x14ac:dyDescent="0.25">
      <c r="A144" s="40" t="s">
        <v>38</v>
      </c>
      <c r="B144" s="40" t="s">
        <v>103</v>
      </c>
      <c r="C144" s="41" t="s">
        <v>104</v>
      </c>
      <c r="D144" s="78">
        <v>97.09</v>
      </c>
      <c r="E144" s="78">
        <v>200</v>
      </c>
      <c r="F144" s="78">
        <v>100.88</v>
      </c>
      <c r="G144" s="128">
        <f t="shared" si="5"/>
        <v>103.90359460294572</v>
      </c>
      <c r="H144" s="128">
        <f t="shared" si="4"/>
        <v>50.44</v>
      </c>
    </row>
    <row r="145" spans="1:8" x14ac:dyDescent="0.25">
      <c r="A145" s="43"/>
      <c r="B145" s="43" t="s">
        <v>145</v>
      </c>
      <c r="C145" s="44" t="s">
        <v>146</v>
      </c>
      <c r="D145" s="79">
        <v>97.09</v>
      </c>
      <c r="E145" s="79">
        <v>200</v>
      </c>
      <c r="F145" s="79">
        <v>100.88</v>
      </c>
      <c r="G145" s="129">
        <f t="shared" si="5"/>
        <v>103.90359460294572</v>
      </c>
      <c r="H145" s="129">
        <f t="shared" si="4"/>
        <v>50.44</v>
      </c>
    </row>
    <row r="146" spans="1:8" x14ac:dyDescent="0.25">
      <c r="A146" s="75" t="s">
        <v>35</v>
      </c>
      <c r="B146" s="75" t="s">
        <v>208</v>
      </c>
      <c r="C146" s="76" t="s">
        <v>209</v>
      </c>
      <c r="D146" s="77">
        <v>9050.49</v>
      </c>
      <c r="E146" s="77">
        <v>0</v>
      </c>
      <c r="F146" s="77">
        <v>5157.7</v>
      </c>
      <c r="G146" s="127">
        <f t="shared" si="5"/>
        <v>56.988074678829548</v>
      </c>
      <c r="H146" s="127">
        <v>0</v>
      </c>
    </row>
    <row r="147" spans="1:8" x14ac:dyDescent="0.25">
      <c r="A147" s="40" t="s">
        <v>38</v>
      </c>
      <c r="B147" s="40" t="s">
        <v>103</v>
      </c>
      <c r="C147" s="41" t="s">
        <v>104</v>
      </c>
      <c r="D147" s="78">
        <v>9050.49</v>
      </c>
      <c r="E147" s="78">
        <v>0</v>
      </c>
      <c r="F147" s="78">
        <v>5157.7</v>
      </c>
      <c r="G147" s="128">
        <f t="shared" si="5"/>
        <v>56.988074678829548</v>
      </c>
      <c r="H147" s="128">
        <v>0</v>
      </c>
    </row>
    <row r="148" spans="1:8" x14ac:dyDescent="0.25">
      <c r="A148" s="43"/>
      <c r="B148" s="43" t="s">
        <v>115</v>
      </c>
      <c r="C148" s="44" t="s">
        <v>116</v>
      </c>
      <c r="D148" s="79">
        <v>5186.67</v>
      </c>
      <c r="E148" s="79">
        <v>0</v>
      </c>
      <c r="F148" s="79">
        <v>5157.7</v>
      </c>
      <c r="G148" s="129">
        <f t="shared" si="5"/>
        <v>99.441452801122878</v>
      </c>
      <c r="H148" s="129">
        <v>0</v>
      </c>
    </row>
    <row r="149" spans="1:8" x14ac:dyDescent="0.25">
      <c r="A149" s="43"/>
      <c r="B149" s="43" t="s">
        <v>107</v>
      </c>
      <c r="C149" s="44" t="s">
        <v>108</v>
      </c>
      <c r="D149" s="79">
        <v>0</v>
      </c>
      <c r="E149" s="79">
        <v>0</v>
      </c>
      <c r="F149" s="79">
        <v>0</v>
      </c>
      <c r="G149" s="129">
        <v>0</v>
      </c>
      <c r="H149" s="129">
        <v>0</v>
      </c>
    </row>
    <row r="150" spans="1:8" x14ac:dyDescent="0.25">
      <c r="A150" s="43"/>
      <c r="B150" s="43" t="s">
        <v>145</v>
      </c>
      <c r="C150" s="44" t="s">
        <v>146</v>
      </c>
      <c r="D150" s="79">
        <v>3863.82</v>
      </c>
      <c r="E150" s="79">
        <v>0</v>
      </c>
      <c r="F150" s="79">
        <v>0</v>
      </c>
      <c r="G150" s="129">
        <f t="shared" si="5"/>
        <v>0</v>
      </c>
      <c r="H150" s="129">
        <v>0</v>
      </c>
    </row>
    <row r="151" spans="1:8" x14ac:dyDescent="0.25">
      <c r="A151" s="72" t="s">
        <v>99</v>
      </c>
      <c r="B151" s="72" t="s">
        <v>151</v>
      </c>
      <c r="C151" s="73" t="s">
        <v>210</v>
      </c>
      <c r="D151" s="74">
        <v>1046127.97</v>
      </c>
      <c r="E151" s="74">
        <v>1236900</v>
      </c>
      <c r="F151" s="74">
        <v>1325742.1499999999</v>
      </c>
      <c r="G151" s="126">
        <f t="shared" si="5"/>
        <v>126.72848714674936</v>
      </c>
      <c r="H151" s="126">
        <f t="shared" si="4"/>
        <v>107.18264613145767</v>
      </c>
    </row>
    <row r="152" spans="1:8" x14ac:dyDescent="0.25">
      <c r="A152" s="75" t="s">
        <v>35</v>
      </c>
      <c r="B152" s="75" t="s">
        <v>184</v>
      </c>
      <c r="C152" s="76" t="s">
        <v>185</v>
      </c>
      <c r="D152" s="77">
        <v>1046127.97</v>
      </c>
      <c r="E152" s="77">
        <v>1236900</v>
      </c>
      <c r="F152" s="77">
        <v>1325742.1499999999</v>
      </c>
      <c r="G152" s="127">
        <f t="shared" si="5"/>
        <v>126.72848714674936</v>
      </c>
      <c r="H152" s="127">
        <f t="shared" si="4"/>
        <v>107.18264613145767</v>
      </c>
    </row>
    <row r="153" spans="1:8" x14ac:dyDescent="0.25">
      <c r="A153" s="40" t="s">
        <v>38</v>
      </c>
      <c r="B153" s="40" t="s">
        <v>176</v>
      </c>
      <c r="C153" s="41" t="s">
        <v>177</v>
      </c>
      <c r="D153" s="78">
        <v>1041900.92</v>
      </c>
      <c r="E153" s="78">
        <v>1234100</v>
      </c>
      <c r="F153" s="78">
        <v>1322163.54</v>
      </c>
      <c r="G153" s="128">
        <f t="shared" si="5"/>
        <v>126.89916235029335</v>
      </c>
      <c r="H153" s="128">
        <f t="shared" si="4"/>
        <v>107.13585122761526</v>
      </c>
    </row>
    <row r="154" spans="1:8" x14ac:dyDescent="0.25">
      <c r="A154" s="43"/>
      <c r="B154" s="43" t="s">
        <v>178</v>
      </c>
      <c r="C154" s="44" t="s">
        <v>179</v>
      </c>
      <c r="D154" s="79">
        <v>863717.01</v>
      </c>
      <c r="E154" s="79">
        <v>1000000</v>
      </c>
      <c r="F154" s="79">
        <v>1103173.72</v>
      </c>
      <c r="G154" s="129">
        <f t="shared" si="5"/>
        <v>127.72397755602844</v>
      </c>
      <c r="H154" s="129">
        <f t="shared" si="4"/>
        <v>110.31737200000001</v>
      </c>
    </row>
    <row r="155" spans="1:8" x14ac:dyDescent="0.25">
      <c r="A155" s="43"/>
      <c r="B155" s="43" t="s">
        <v>180</v>
      </c>
      <c r="C155" s="44" t="s">
        <v>181</v>
      </c>
      <c r="D155" s="79">
        <v>36527.769999999997</v>
      </c>
      <c r="E155" s="79">
        <v>34100</v>
      </c>
      <c r="F155" s="79">
        <v>40321.370000000003</v>
      </c>
      <c r="G155" s="129">
        <f t="shared" si="5"/>
        <v>110.38552312391367</v>
      </c>
      <c r="H155" s="129">
        <f t="shared" si="4"/>
        <v>118.24448680351907</v>
      </c>
    </row>
    <row r="156" spans="1:8" x14ac:dyDescent="0.25">
      <c r="A156" s="43"/>
      <c r="B156" s="43" t="s">
        <v>182</v>
      </c>
      <c r="C156" s="44" t="s">
        <v>183</v>
      </c>
      <c r="D156" s="79">
        <v>141656.14000000001</v>
      </c>
      <c r="E156" s="79">
        <v>200000</v>
      </c>
      <c r="F156" s="79">
        <v>178668.45</v>
      </c>
      <c r="G156" s="129">
        <f t="shared" si="5"/>
        <v>126.12827795533606</v>
      </c>
      <c r="H156" s="129">
        <f t="shared" si="4"/>
        <v>89.334225000000004</v>
      </c>
    </row>
    <row r="157" spans="1:8" x14ac:dyDescent="0.25">
      <c r="A157" s="40"/>
      <c r="B157" s="40" t="s">
        <v>103</v>
      </c>
      <c r="C157" s="41" t="s">
        <v>104</v>
      </c>
      <c r="D157" s="78">
        <v>4227.05</v>
      </c>
      <c r="E157" s="78">
        <v>2800</v>
      </c>
      <c r="F157" s="78">
        <v>3578.61</v>
      </c>
      <c r="G157" s="128">
        <f t="shared" si="5"/>
        <v>84.659750890100653</v>
      </c>
      <c r="H157" s="128">
        <f t="shared" si="4"/>
        <v>127.8075</v>
      </c>
    </row>
    <row r="158" spans="1:8" x14ac:dyDescent="0.25">
      <c r="A158" s="43"/>
      <c r="B158" s="43" t="s">
        <v>125</v>
      </c>
      <c r="C158" s="44" t="s">
        <v>126</v>
      </c>
      <c r="D158" s="79">
        <v>2562.62</v>
      </c>
      <c r="E158" s="79">
        <v>800</v>
      </c>
      <c r="F158" s="79">
        <v>1590.61</v>
      </c>
      <c r="G158" s="129">
        <f t="shared" si="5"/>
        <v>62.069678688217522</v>
      </c>
      <c r="H158" s="129">
        <f t="shared" si="4"/>
        <v>198.82624999999999</v>
      </c>
    </row>
    <row r="159" spans="1:8" x14ac:dyDescent="0.25">
      <c r="A159" s="43"/>
      <c r="B159" s="43" t="s">
        <v>211</v>
      </c>
      <c r="C159" s="44" t="s">
        <v>212</v>
      </c>
      <c r="D159" s="79">
        <v>1664.43</v>
      </c>
      <c r="E159" s="79">
        <v>2000</v>
      </c>
      <c r="F159" s="79">
        <v>1988</v>
      </c>
      <c r="G159" s="129">
        <f t="shared" si="5"/>
        <v>119.4402888676604</v>
      </c>
      <c r="H159" s="129">
        <f t="shared" si="4"/>
        <v>99.4</v>
      </c>
    </row>
    <row r="160" spans="1:8" ht="22.5" x14ac:dyDescent="0.25">
      <c r="A160" s="72" t="s">
        <v>163</v>
      </c>
      <c r="B160" s="72" t="s">
        <v>213</v>
      </c>
      <c r="C160" s="73" t="s">
        <v>214</v>
      </c>
      <c r="D160" s="74">
        <v>11672.51</v>
      </c>
      <c r="E160" s="74">
        <v>6261.4</v>
      </c>
      <c r="F160" s="74">
        <v>6655.4</v>
      </c>
      <c r="G160" s="126">
        <f t="shared" si="5"/>
        <v>57.017727977958465</v>
      </c>
      <c r="H160" s="126">
        <f t="shared" si="4"/>
        <v>106.29252243907112</v>
      </c>
    </row>
    <row r="161" spans="1:8" x14ac:dyDescent="0.25">
      <c r="A161" s="75" t="s">
        <v>35</v>
      </c>
      <c r="B161" s="75" t="s">
        <v>184</v>
      </c>
      <c r="C161" s="76" t="s">
        <v>185</v>
      </c>
      <c r="D161" s="77">
        <v>11672.51</v>
      </c>
      <c r="E161" s="77">
        <v>6261.4</v>
      </c>
      <c r="F161" s="77">
        <v>6655.4</v>
      </c>
      <c r="G161" s="127">
        <f t="shared" si="5"/>
        <v>57.017727977958465</v>
      </c>
      <c r="H161" s="127">
        <f t="shared" si="4"/>
        <v>106.29252243907112</v>
      </c>
    </row>
    <row r="162" spans="1:8" x14ac:dyDescent="0.25">
      <c r="A162" s="40" t="s">
        <v>38</v>
      </c>
      <c r="B162" s="40" t="s">
        <v>103</v>
      </c>
      <c r="C162" s="41" t="s">
        <v>104</v>
      </c>
      <c r="D162" s="78">
        <v>11672.51</v>
      </c>
      <c r="E162" s="78">
        <v>6261.4</v>
      </c>
      <c r="F162" s="78">
        <v>6655.4</v>
      </c>
      <c r="G162" s="128">
        <f t="shared" si="5"/>
        <v>57.017727977958465</v>
      </c>
      <c r="H162" s="128">
        <f t="shared" si="4"/>
        <v>106.29252243907112</v>
      </c>
    </row>
    <row r="163" spans="1:8" x14ac:dyDescent="0.25">
      <c r="A163" s="117"/>
      <c r="B163" s="117" t="s">
        <v>117</v>
      </c>
      <c r="C163" s="118" t="s">
        <v>118</v>
      </c>
      <c r="D163" s="119">
        <v>11672.51</v>
      </c>
      <c r="E163" s="119">
        <v>6261.4</v>
      </c>
      <c r="F163" s="119">
        <v>6655.4</v>
      </c>
      <c r="G163" s="141">
        <f t="shared" si="5"/>
        <v>57.017727977958465</v>
      </c>
      <c r="H163" s="141">
        <f t="shared" si="4"/>
        <v>106.29252243907112</v>
      </c>
    </row>
    <row r="164" spans="1:8" ht="22.5" x14ac:dyDescent="0.25">
      <c r="A164" s="31" t="s">
        <v>253</v>
      </c>
      <c r="B164" s="31" t="s">
        <v>254</v>
      </c>
      <c r="C164" s="32" t="s">
        <v>251</v>
      </c>
      <c r="D164" s="65">
        <v>0</v>
      </c>
      <c r="E164" s="65">
        <v>0</v>
      </c>
      <c r="F164" s="33">
        <v>698.91</v>
      </c>
      <c r="G164" s="123">
        <v>0</v>
      </c>
      <c r="H164" s="123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FDFC1-7309-47B2-981E-78228C53156E}">
  <dimension ref="A1:F35"/>
  <sheetViews>
    <sheetView zoomScaleNormal="100" workbookViewId="0">
      <selection activeCell="H4" sqref="H4"/>
    </sheetView>
  </sheetViews>
  <sheetFormatPr defaultRowHeight="15" x14ac:dyDescent="0.25"/>
  <cols>
    <col min="1" max="1" width="44" customWidth="1"/>
    <col min="2" max="2" width="14.28515625" customWidth="1"/>
    <col min="3" max="4" width="14.5703125" customWidth="1"/>
    <col min="5" max="6" width="12.7109375" customWidth="1"/>
  </cols>
  <sheetData>
    <row r="1" spans="1:6" ht="18.75" x14ac:dyDescent="0.3">
      <c r="A1" s="147" t="s">
        <v>216</v>
      </c>
      <c r="B1" s="147"/>
      <c r="C1" s="147"/>
      <c r="D1" s="147"/>
      <c r="E1" s="147"/>
      <c r="F1" s="147"/>
    </row>
    <row r="2" spans="1:6" ht="45" x14ac:dyDescent="0.25">
      <c r="A2" s="81" t="s">
        <v>217</v>
      </c>
      <c r="B2" s="81" t="s">
        <v>2</v>
      </c>
      <c r="C2" s="81" t="s">
        <v>240</v>
      </c>
      <c r="D2" s="81" t="s">
        <v>241</v>
      </c>
      <c r="E2" s="81" t="s">
        <v>218</v>
      </c>
      <c r="F2" s="81" t="s">
        <v>219</v>
      </c>
    </row>
    <row r="3" spans="1:6" x14ac:dyDescent="0.25">
      <c r="A3" s="82">
        <v>1</v>
      </c>
      <c r="B3" s="82">
        <v>2</v>
      </c>
      <c r="C3" s="82">
        <v>3</v>
      </c>
      <c r="D3" s="82">
        <v>4</v>
      </c>
      <c r="E3" s="82">
        <v>5</v>
      </c>
      <c r="F3" s="82">
        <v>6</v>
      </c>
    </row>
    <row r="4" spans="1:6" x14ac:dyDescent="0.25">
      <c r="A4" s="83"/>
      <c r="B4" s="83" t="s">
        <v>220</v>
      </c>
      <c r="C4" s="83"/>
      <c r="D4" s="83"/>
      <c r="E4" s="83"/>
      <c r="F4" s="83"/>
    </row>
    <row r="5" spans="1:6" x14ac:dyDescent="0.25">
      <c r="A5" s="10" t="s">
        <v>29</v>
      </c>
      <c r="B5" s="95">
        <v>76938.05</v>
      </c>
      <c r="C5" s="95">
        <v>14333</v>
      </c>
      <c r="D5" s="95">
        <v>68604.78</v>
      </c>
      <c r="E5" s="11">
        <f>D5/B5*100</f>
        <v>89.168857281930073</v>
      </c>
      <c r="F5" s="11">
        <f>D5/C5*100</f>
        <v>478.64913137514822</v>
      </c>
    </row>
    <row r="6" spans="1:6" x14ac:dyDescent="0.25">
      <c r="A6" s="10" t="s">
        <v>221</v>
      </c>
      <c r="B6" s="95">
        <v>67627.02</v>
      </c>
      <c r="C6" s="95">
        <v>14333</v>
      </c>
      <c r="D6" s="95">
        <f>67905.87+698.91</f>
        <v>68604.78</v>
      </c>
      <c r="E6" s="11">
        <f t="shared" ref="E6:E30" si="0">D6/B6*100</f>
        <v>101.44581263524547</v>
      </c>
      <c r="F6" s="11">
        <f t="shared" ref="F6:F29" si="1">D6/C6*100</f>
        <v>478.64913137514822</v>
      </c>
    </row>
    <row r="7" spans="1:6" x14ac:dyDescent="0.25">
      <c r="A7" s="10" t="s">
        <v>222</v>
      </c>
      <c r="B7" s="95">
        <f>B5-B6</f>
        <v>9311.0299999999988</v>
      </c>
      <c r="C7" s="95">
        <v>0</v>
      </c>
      <c r="D7" s="95">
        <v>0</v>
      </c>
      <c r="E7" s="11">
        <f t="shared" si="0"/>
        <v>0</v>
      </c>
      <c r="F7" s="11">
        <v>0</v>
      </c>
    </row>
    <row r="8" spans="1:6" x14ac:dyDescent="0.25">
      <c r="A8" s="83"/>
      <c r="B8" s="137" t="s">
        <v>223</v>
      </c>
      <c r="C8" s="137"/>
      <c r="D8" s="137"/>
      <c r="E8" s="84"/>
      <c r="F8" s="84"/>
    </row>
    <row r="9" spans="1:6" x14ac:dyDescent="0.25">
      <c r="A9" s="10" t="s">
        <v>29</v>
      </c>
      <c r="B9" s="95">
        <v>18293.560000000001</v>
      </c>
      <c r="C9" s="95">
        <v>36750</v>
      </c>
      <c r="D9" s="95">
        <v>22360.1</v>
      </c>
      <c r="E9" s="11">
        <f t="shared" si="0"/>
        <v>122.22935284329566</v>
      </c>
      <c r="F9" s="11">
        <f t="shared" si="1"/>
        <v>60.843809523809526</v>
      </c>
    </row>
    <row r="10" spans="1:6" x14ac:dyDescent="0.25">
      <c r="A10" s="10" t="s">
        <v>221</v>
      </c>
      <c r="B10" s="95">
        <v>21507.99</v>
      </c>
      <c r="C10" s="95">
        <v>36750</v>
      </c>
      <c r="D10" s="95">
        <v>18899.96</v>
      </c>
      <c r="E10" s="11">
        <f t="shared" si="0"/>
        <v>87.874134217097904</v>
      </c>
      <c r="F10" s="11">
        <f t="shared" si="1"/>
        <v>51.428462585034005</v>
      </c>
    </row>
    <row r="11" spans="1:6" x14ac:dyDescent="0.25">
      <c r="A11" s="10" t="s">
        <v>222</v>
      </c>
      <c r="B11" s="95">
        <f>B9-B10</f>
        <v>-3214.4300000000003</v>
      </c>
      <c r="C11" s="95">
        <v>0</v>
      </c>
      <c r="D11" s="95">
        <f>D9-D10</f>
        <v>3460.1399999999994</v>
      </c>
      <c r="E11" s="11">
        <f t="shared" si="0"/>
        <v>-107.64396798188167</v>
      </c>
      <c r="F11" s="11">
        <v>0</v>
      </c>
    </row>
    <row r="12" spans="1:6" x14ac:dyDescent="0.25">
      <c r="A12" s="83"/>
      <c r="B12" s="137" t="s">
        <v>224</v>
      </c>
      <c r="C12" s="137"/>
      <c r="D12" s="137"/>
      <c r="E12" s="84"/>
      <c r="F12" s="84"/>
    </row>
    <row r="13" spans="1:6" x14ac:dyDescent="0.25">
      <c r="A13" s="10" t="s">
        <v>29</v>
      </c>
      <c r="B13" s="95">
        <v>59002.41</v>
      </c>
      <c r="C13" s="95">
        <v>68629</v>
      </c>
      <c r="D13" s="95">
        <v>68629</v>
      </c>
      <c r="E13" s="11">
        <f t="shared" si="0"/>
        <v>116.31558778700735</v>
      </c>
      <c r="F13" s="11">
        <f t="shared" si="1"/>
        <v>100</v>
      </c>
    </row>
    <row r="14" spans="1:6" x14ac:dyDescent="0.25">
      <c r="A14" s="10" t="s">
        <v>221</v>
      </c>
      <c r="B14" s="95">
        <v>59099.5</v>
      </c>
      <c r="C14" s="95">
        <v>68629</v>
      </c>
      <c r="D14" s="95">
        <v>68629</v>
      </c>
      <c r="E14" s="11">
        <f t="shared" si="0"/>
        <v>116.12450189933925</v>
      </c>
      <c r="F14" s="11">
        <f t="shared" si="1"/>
        <v>100</v>
      </c>
    </row>
    <row r="15" spans="1:6" x14ac:dyDescent="0.25">
      <c r="A15" s="10" t="s">
        <v>222</v>
      </c>
      <c r="B15" s="95">
        <f>B13-B14</f>
        <v>-97.089999999996508</v>
      </c>
      <c r="C15" s="95">
        <v>0</v>
      </c>
      <c r="D15" s="95">
        <v>0</v>
      </c>
      <c r="E15" s="11">
        <f t="shared" si="0"/>
        <v>0</v>
      </c>
      <c r="F15" s="11">
        <v>0</v>
      </c>
    </row>
    <row r="16" spans="1:6" x14ac:dyDescent="0.25">
      <c r="A16" s="83"/>
      <c r="B16" s="137" t="s">
        <v>225</v>
      </c>
      <c r="C16" s="137"/>
      <c r="D16" s="137"/>
      <c r="E16" s="84"/>
      <c r="F16" s="84"/>
    </row>
    <row r="17" spans="1:6" x14ac:dyDescent="0.25">
      <c r="A17" s="10" t="s">
        <v>29</v>
      </c>
      <c r="B17" s="95">
        <v>9601.07</v>
      </c>
      <c r="C17" s="95">
        <v>0</v>
      </c>
      <c r="D17" s="95">
        <v>7676.58</v>
      </c>
      <c r="E17" s="11">
        <f t="shared" si="0"/>
        <v>79.95546329731998</v>
      </c>
      <c r="F17" s="11">
        <v>0</v>
      </c>
    </row>
    <row r="18" spans="1:6" x14ac:dyDescent="0.25">
      <c r="A18" s="10" t="s">
        <v>221</v>
      </c>
      <c r="B18" s="95">
        <v>9050.49</v>
      </c>
      <c r="C18" s="95">
        <v>0</v>
      </c>
      <c r="D18" s="95">
        <v>5157.7</v>
      </c>
      <c r="E18" s="11">
        <f t="shared" si="0"/>
        <v>56.988074678829548</v>
      </c>
      <c r="F18" s="11">
        <v>0</v>
      </c>
    </row>
    <row r="19" spans="1:6" x14ac:dyDescent="0.25">
      <c r="A19" s="10" t="s">
        <v>222</v>
      </c>
      <c r="B19" s="95">
        <f>B17-B18</f>
        <v>550.57999999999993</v>
      </c>
      <c r="C19" s="95">
        <v>0</v>
      </c>
      <c r="D19" s="95">
        <f>D17-D18</f>
        <v>2518.88</v>
      </c>
      <c r="E19" s="11">
        <f t="shared" si="0"/>
        <v>457.49573177376595</v>
      </c>
      <c r="F19" s="11">
        <v>0</v>
      </c>
    </row>
    <row r="20" spans="1:6" x14ac:dyDescent="0.25">
      <c r="A20" s="83"/>
      <c r="B20" s="137" t="s">
        <v>226</v>
      </c>
      <c r="C20" s="137"/>
      <c r="D20" s="137"/>
      <c r="E20" s="84"/>
      <c r="F20" s="84"/>
    </row>
    <row r="21" spans="1:6" x14ac:dyDescent="0.25">
      <c r="A21" s="10" t="s">
        <v>29</v>
      </c>
      <c r="B21" s="95">
        <v>1052268.94</v>
      </c>
      <c r="C21" s="95">
        <v>1243161.3999999999</v>
      </c>
      <c r="D21" s="95">
        <v>1331172.05</v>
      </c>
      <c r="E21" s="11">
        <f t="shared" si="0"/>
        <v>126.50492658274226</v>
      </c>
      <c r="F21" s="11">
        <f t="shared" si="1"/>
        <v>107.07958355206333</v>
      </c>
    </row>
    <row r="22" spans="1:6" x14ac:dyDescent="0.25">
      <c r="A22" s="10" t="s">
        <v>221</v>
      </c>
      <c r="B22" s="95">
        <v>1068293.1299999999</v>
      </c>
      <c r="C22" s="95">
        <v>1243161.3999999999</v>
      </c>
      <c r="D22" s="95">
        <v>1332397.55</v>
      </c>
      <c r="E22" s="11">
        <f t="shared" si="0"/>
        <v>124.7220928959826</v>
      </c>
      <c r="F22" s="11">
        <f t="shared" si="1"/>
        <v>107.17816286766949</v>
      </c>
    </row>
    <row r="23" spans="1:6" x14ac:dyDescent="0.25">
      <c r="A23" s="10" t="s">
        <v>222</v>
      </c>
      <c r="B23" s="95">
        <f>B21-B22</f>
        <v>-16024.189999999944</v>
      </c>
      <c r="C23" s="95">
        <v>0</v>
      </c>
      <c r="D23" s="95">
        <f>D21-D22</f>
        <v>-1225.5</v>
      </c>
      <c r="E23" s="11">
        <f t="shared" si="0"/>
        <v>7.6478124635317251</v>
      </c>
      <c r="F23" s="11">
        <v>0</v>
      </c>
    </row>
    <row r="24" spans="1:6" x14ac:dyDescent="0.25">
      <c r="A24" s="83"/>
      <c r="B24" s="137" t="s">
        <v>227</v>
      </c>
      <c r="C24" s="137"/>
      <c r="D24" s="137"/>
      <c r="E24" s="84"/>
      <c r="F24" s="84"/>
    </row>
    <row r="25" spans="1:6" x14ac:dyDescent="0.25">
      <c r="A25" s="10" t="s">
        <v>29</v>
      </c>
      <c r="B25" s="95">
        <v>97.09</v>
      </c>
      <c r="C25" s="95">
        <v>200</v>
      </c>
      <c r="D25" s="95">
        <v>100.88</v>
      </c>
      <c r="E25" s="11">
        <f t="shared" si="0"/>
        <v>103.90359460294572</v>
      </c>
      <c r="F25" s="11">
        <f t="shared" si="1"/>
        <v>50.44</v>
      </c>
    </row>
    <row r="26" spans="1:6" x14ac:dyDescent="0.25">
      <c r="A26" s="10" t="s">
        <v>221</v>
      </c>
      <c r="B26" s="95">
        <v>0</v>
      </c>
      <c r="C26" s="95">
        <v>200</v>
      </c>
      <c r="D26" s="95">
        <v>100.88</v>
      </c>
      <c r="E26" s="11">
        <v>0</v>
      </c>
      <c r="F26" s="11">
        <f t="shared" si="1"/>
        <v>50.44</v>
      </c>
    </row>
    <row r="27" spans="1:6" x14ac:dyDescent="0.25">
      <c r="A27" s="10" t="s">
        <v>222</v>
      </c>
      <c r="B27" s="95">
        <f>B25-B26</f>
        <v>97.09</v>
      </c>
      <c r="C27" s="95">
        <v>0</v>
      </c>
      <c r="D27" s="95">
        <v>0</v>
      </c>
      <c r="E27" s="11">
        <f t="shared" si="0"/>
        <v>0</v>
      </c>
      <c r="F27" s="11">
        <v>0</v>
      </c>
    </row>
    <row r="28" spans="1:6" x14ac:dyDescent="0.25">
      <c r="A28" s="18" t="s">
        <v>228</v>
      </c>
      <c r="B28" s="138">
        <f>B5+B9+B13+B17+B21+B25</f>
        <v>1216201.1200000001</v>
      </c>
      <c r="C28" s="138">
        <f>C5+C9+C13+C21+C25</f>
        <v>1363073.4</v>
      </c>
      <c r="D28" s="138">
        <f>D5+D9+D13+D17+D21+D25</f>
        <v>1498543.39</v>
      </c>
      <c r="E28" s="85">
        <f t="shared" si="0"/>
        <v>123.21509702276872</v>
      </c>
      <c r="F28" s="85">
        <f t="shared" si="1"/>
        <v>109.93856897214781</v>
      </c>
    </row>
    <row r="29" spans="1:6" x14ac:dyDescent="0.25">
      <c r="A29" s="18" t="s">
        <v>229</v>
      </c>
      <c r="B29" s="138">
        <f>B6+B10+B14+B18+B22+B26</f>
        <v>1225578.1299999999</v>
      </c>
      <c r="C29" s="138">
        <f>C6+C10+C14+C22+C26</f>
        <v>1363073.4</v>
      </c>
      <c r="D29" s="138">
        <f>D6+D10+D14+D18+D22+D26</f>
        <v>1493789.8699999999</v>
      </c>
      <c r="E29" s="85">
        <f t="shared" si="0"/>
        <v>121.88450768128507</v>
      </c>
      <c r="F29" s="85">
        <f t="shared" si="1"/>
        <v>109.58983353354266</v>
      </c>
    </row>
    <row r="30" spans="1:6" x14ac:dyDescent="0.25">
      <c r="A30" s="18" t="s">
        <v>230</v>
      </c>
      <c r="B30" s="138">
        <f>B28-B29</f>
        <v>-9377.0099999997765</v>
      </c>
      <c r="C30" s="138">
        <v>0</v>
      </c>
      <c r="D30" s="138">
        <f>D28-D29</f>
        <v>4753.5200000000186</v>
      </c>
      <c r="E30" s="85">
        <f t="shared" si="0"/>
        <v>-50.693344680235299</v>
      </c>
      <c r="F30" s="85">
        <v>0</v>
      </c>
    </row>
    <row r="31" spans="1:6" x14ac:dyDescent="0.25">
      <c r="A31" s="18" t="s">
        <v>19</v>
      </c>
      <c r="B31" s="112">
        <v>7360.99</v>
      </c>
      <c r="C31" s="86"/>
      <c r="D31" s="86"/>
      <c r="E31" s="86"/>
      <c r="F31" s="86"/>
    </row>
    <row r="32" spans="1:6" x14ac:dyDescent="0.25">
      <c r="A32" s="18" t="s">
        <v>20</v>
      </c>
      <c r="B32" s="112">
        <f>61303.91/7.5345</f>
        <v>8136.4271019974785</v>
      </c>
      <c r="C32" s="86"/>
      <c r="D32" s="86"/>
      <c r="E32" s="86"/>
      <c r="F32" s="86"/>
    </row>
    <row r="33" spans="1:6" x14ac:dyDescent="0.25">
      <c r="A33" s="18" t="s">
        <v>21</v>
      </c>
      <c r="B33" s="139">
        <v>9377.01</v>
      </c>
      <c r="C33" s="87"/>
      <c r="D33" s="86"/>
      <c r="E33" s="86"/>
      <c r="F33" s="86"/>
    </row>
    <row r="34" spans="1:6" x14ac:dyDescent="0.25">
      <c r="A34" s="18" t="s">
        <v>248</v>
      </c>
      <c r="B34" s="112">
        <v>4753.5200000000004</v>
      </c>
    </row>
    <row r="35" spans="1:6" x14ac:dyDescent="0.25">
      <c r="A35" s="18" t="s">
        <v>249</v>
      </c>
      <c r="B35" s="140">
        <f>B31+B32-B33+B34</f>
        <v>10873.927101997479</v>
      </c>
    </row>
  </sheetData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D1F48-7827-4061-80ED-79289C5E7191}">
  <dimension ref="A1:F13"/>
  <sheetViews>
    <sheetView workbookViewId="0">
      <selection activeCell="A15" sqref="A15"/>
    </sheetView>
  </sheetViews>
  <sheetFormatPr defaultRowHeight="15" x14ac:dyDescent="0.25"/>
  <cols>
    <col min="1" max="1" width="37.28515625" customWidth="1"/>
    <col min="2" max="6" width="17.7109375" customWidth="1"/>
  </cols>
  <sheetData>
    <row r="1" spans="1:6" ht="21" x14ac:dyDescent="0.35">
      <c r="A1" s="96" t="s">
        <v>231</v>
      </c>
      <c r="B1" s="97"/>
      <c r="C1" s="97"/>
      <c r="D1" s="97"/>
      <c r="E1" s="97"/>
      <c r="F1" s="97"/>
    </row>
    <row r="2" spans="1:6" ht="38.25" x14ac:dyDescent="0.25">
      <c r="A2" s="88" t="s">
        <v>232</v>
      </c>
      <c r="B2" s="88" t="s">
        <v>242</v>
      </c>
      <c r="C2" s="88" t="s">
        <v>240</v>
      </c>
      <c r="D2" s="88" t="s">
        <v>241</v>
      </c>
      <c r="E2" s="88" t="s">
        <v>218</v>
      </c>
      <c r="F2" s="88" t="s">
        <v>219</v>
      </c>
    </row>
    <row r="3" spans="1:6" x14ac:dyDescent="0.25">
      <c r="A3" s="89">
        <v>1</v>
      </c>
      <c r="B3" s="89">
        <v>2</v>
      </c>
      <c r="C3" s="89">
        <v>3</v>
      </c>
      <c r="D3" s="89">
        <v>4</v>
      </c>
      <c r="E3" s="89">
        <v>5</v>
      </c>
      <c r="F3" s="89">
        <v>6</v>
      </c>
    </row>
    <row r="4" spans="1:6" x14ac:dyDescent="0.25">
      <c r="A4" s="132" t="s">
        <v>229</v>
      </c>
      <c r="B4" s="133">
        <v>1225578.1299999999</v>
      </c>
      <c r="C4" s="133">
        <v>1363073.4</v>
      </c>
      <c r="D4" s="134">
        <v>1493789.87</v>
      </c>
      <c r="E4" s="135">
        <f>D4/B4*100</f>
        <v>121.88450768128509</v>
      </c>
      <c r="F4" s="135">
        <f>D4/C4*100</f>
        <v>109.58983353354267</v>
      </c>
    </row>
    <row r="5" spans="1:6" x14ac:dyDescent="0.25">
      <c r="A5" s="90" t="s">
        <v>233</v>
      </c>
      <c r="B5" s="91">
        <f>B6+B8+B10+B12</f>
        <v>1225578.1300000001</v>
      </c>
      <c r="C5" s="131">
        <v>1363073.4</v>
      </c>
      <c r="D5" s="91">
        <f>D6+D8+D10+D12</f>
        <v>1493789.8699999999</v>
      </c>
      <c r="E5" s="92">
        <f t="shared" ref="E5:E13" si="0">D5/B5*100</f>
        <v>121.88450768128504</v>
      </c>
      <c r="F5" s="92">
        <f t="shared" ref="F5:F13" si="1">D5/C5*100</f>
        <v>109.58983353354266</v>
      </c>
    </row>
    <row r="6" spans="1:6" x14ac:dyDescent="0.25">
      <c r="A6" s="116" t="s">
        <v>234</v>
      </c>
      <c r="B6" s="115">
        <v>1157366.58</v>
      </c>
      <c r="C6" s="115">
        <v>1348740.4</v>
      </c>
      <c r="D6" s="115">
        <v>1425884</v>
      </c>
      <c r="E6" s="149">
        <f t="shared" si="0"/>
        <v>123.20072349073705</v>
      </c>
      <c r="F6" s="149">
        <f t="shared" si="1"/>
        <v>105.71967741160569</v>
      </c>
    </row>
    <row r="7" spans="1:6" x14ac:dyDescent="0.25">
      <c r="A7" s="93" t="s">
        <v>243</v>
      </c>
      <c r="B7" s="91">
        <v>1157366.58</v>
      </c>
      <c r="C7" s="91">
        <v>1348740.4</v>
      </c>
      <c r="D7" s="91">
        <v>1425884</v>
      </c>
      <c r="E7" s="92">
        <f t="shared" si="0"/>
        <v>123.20072349073705</v>
      </c>
      <c r="F7" s="92">
        <f t="shared" si="1"/>
        <v>105.71967741160569</v>
      </c>
    </row>
    <row r="8" spans="1:6" x14ac:dyDescent="0.25">
      <c r="A8" s="114" t="s">
        <v>235</v>
      </c>
      <c r="B8" s="115">
        <v>50733.09</v>
      </c>
      <c r="C8" s="115">
        <v>0</v>
      </c>
      <c r="D8" s="115">
        <v>59974.239999999998</v>
      </c>
      <c r="E8" s="149">
        <f t="shared" si="0"/>
        <v>118.21523191274177</v>
      </c>
      <c r="F8" s="149">
        <v>0</v>
      </c>
    </row>
    <row r="9" spans="1:6" x14ac:dyDescent="0.25">
      <c r="A9" s="94" t="s">
        <v>244</v>
      </c>
      <c r="B9" s="91">
        <v>50733.09</v>
      </c>
      <c r="C9" s="91">
        <v>0</v>
      </c>
      <c r="D9" s="91">
        <v>59974.239999999998</v>
      </c>
      <c r="E9" s="92">
        <f t="shared" si="0"/>
        <v>118.21523191274177</v>
      </c>
      <c r="F9" s="92">
        <v>0</v>
      </c>
    </row>
    <row r="10" spans="1:6" x14ac:dyDescent="0.25">
      <c r="A10" s="113" t="s">
        <v>236</v>
      </c>
      <c r="B10" s="112">
        <v>1332</v>
      </c>
      <c r="C10" s="112">
        <v>511.93</v>
      </c>
      <c r="D10" s="112">
        <v>1332</v>
      </c>
      <c r="E10" s="150">
        <f t="shared" si="0"/>
        <v>100</v>
      </c>
      <c r="F10" s="150">
        <f t="shared" si="1"/>
        <v>260.19182310081453</v>
      </c>
    </row>
    <row r="11" spans="1:6" x14ac:dyDescent="0.25">
      <c r="A11" s="109" t="s">
        <v>245</v>
      </c>
      <c r="B11" s="95">
        <v>1332</v>
      </c>
      <c r="C11" s="95">
        <v>511.93</v>
      </c>
      <c r="D11" s="95">
        <v>1332</v>
      </c>
      <c r="E11" s="136">
        <f t="shared" si="0"/>
        <v>100</v>
      </c>
      <c r="F11" s="136">
        <f t="shared" si="1"/>
        <v>260.19182310081453</v>
      </c>
    </row>
    <row r="12" spans="1:6" ht="29.25" x14ac:dyDescent="0.25">
      <c r="A12" s="111" t="s">
        <v>237</v>
      </c>
      <c r="B12" s="112">
        <v>16146.46</v>
      </c>
      <c r="C12" s="112">
        <v>13821.07</v>
      </c>
      <c r="D12" s="112">
        <v>6599.63</v>
      </c>
      <c r="E12" s="150">
        <f t="shared" si="0"/>
        <v>40.873541321131697</v>
      </c>
      <c r="F12" s="150">
        <f t="shared" si="1"/>
        <v>47.750499780407743</v>
      </c>
    </row>
    <row r="13" spans="1:6" ht="29.25" x14ac:dyDescent="0.25">
      <c r="A13" s="110" t="s">
        <v>246</v>
      </c>
      <c r="B13" s="95">
        <v>16146.46</v>
      </c>
      <c r="C13" s="95">
        <v>13821.07</v>
      </c>
      <c r="D13" s="95">
        <v>6599.63</v>
      </c>
      <c r="E13" s="136">
        <f t="shared" si="0"/>
        <v>40.873541321131697</v>
      </c>
      <c r="F13" s="136">
        <f t="shared" si="1"/>
        <v>47.750499780407743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74F56-3815-4E2B-A532-1E9348B465E2}">
  <dimension ref="A1:K156"/>
  <sheetViews>
    <sheetView zoomScaleNormal="100" workbookViewId="0">
      <selection activeCell="I9" sqref="I9"/>
    </sheetView>
  </sheetViews>
  <sheetFormatPr defaultRowHeight="15" x14ac:dyDescent="0.25"/>
  <cols>
    <col min="1" max="1" width="11.42578125" customWidth="1"/>
    <col min="2" max="2" width="7" customWidth="1"/>
    <col min="3" max="3" width="35.7109375" customWidth="1"/>
    <col min="4" max="6" width="15.7109375" customWidth="1"/>
  </cols>
  <sheetData>
    <row r="1" spans="1:11" ht="18.75" x14ac:dyDescent="0.3">
      <c r="A1" s="147" t="s">
        <v>238</v>
      </c>
      <c r="B1" s="147"/>
      <c r="C1" s="147"/>
      <c r="D1" s="148"/>
      <c r="E1" s="148"/>
      <c r="F1" s="148"/>
      <c r="G1" s="148"/>
      <c r="H1" s="148"/>
      <c r="I1" s="148"/>
      <c r="J1" s="148"/>
      <c r="K1" s="148"/>
    </row>
    <row r="2" spans="1:11" x14ac:dyDescent="0.25">
      <c r="A2" s="10"/>
      <c r="B2" s="10">
        <v>1</v>
      </c>
      <c r="C2" s="10">
        <v>2</v>
      </c>
      <c r="D2" s="10">
        <v>4</v>
      </c>
      <c r="E2" s="10">
        <v>5</v>
      </c>
      <c r="F2" s="10">
        <v>7</v>
      </c>
    </row>
    <row r="3" spans="1:11" ht="22.5" x14ac:dyDescent="0.25">
      <c r="A3" s="59" t="s">
        <v>83</v>
      </c>
      <c r="B3" s="59" t="s">
        <v>84</v>
      </c>
      <c r="C3" s="59" t="s">
        <v>85</v>
      </c>
      <c r="D3" s="59" t="s">
        <v>240</v>
      </c>
      <c r="E3" s="59" t="s">
        <v>241</v>
      </c>
      <c r="F3" s="59" t="s">
        <v>87</v>
      </c>
    </row>
    <row r="4" spans="1:11" x14ac:dyDescent="0.25">
      <c r="A4" s="60" t="s">
        <v>38</v>
      </c>
      <c r="B4" s="60" t="s">
        <v>38</v>
      </c>
      <c r="C4" s="61" t="s">
        <v>88</v>
      </c>
      <c r="D4" s="62">
        <v>1363073.4</v>
      </c>
      <c r="E4" s="62">
        <v>1493789.8699999999</v>
      </c>
      <c r="F4" s="120">
        <f>E4/D4*100</f>
        <v>109.58983353354266</v>
      </c>
    </row>
    <row r="5" spans="1:11" ht="22.5" x14ac:dyDescent="0.25">
      <c r="A5" s="25" t="s">
        <v>24</v>
      </c>
      <c r="B5" s="25" t="s">
        <v>25</v>
      </c>
      <c r="C5" s="26" t="s">
        <v>26</v>
      </c>
      <c r="D5" s="63">
        <v>1363073.4</v>
      </c>
      <c r="E5" s="63">
        <v>1493789.8699999999</v>
      </c>
      <c r="F5" s="121">
        <f t="shared" ref="F5:F57" si="0">E5/D5*100</f>
        <v>109.58983353354266</v>
      </c>
    </row>
    <row r="6" spans="1:11" x14ac:dyDescent="0.25">
      <c r="A6" s="28" t="s">
        <v>27</v>
      </c>
      <c r="B6" s="28" t="s">
        <v>89</v>
      </c>
      <c r="C6" s="29" t="s">
        <v>90</v>
      </c>
      <c r="D6" s="64">
        <v>1363073.4</v>
      </c>
      <c r="E6" s="64">
        <f>E7+E38+E108+E156</f>
        <v>1493789.8699999999</v>
      </c>
      <c r="F6" s="122">
        <f t="shared" si="0"/>
        <v>109.58983353354266</v>
      </c>
    </row>
    <row r="7" spans="1:11" ht="22.5" x14ac:dyDescent="0.25">
      <c r="A7" s="31" t="s">
        <v>33</v>
      </c>
      <c r="B7" s="31" t="s">
        <v>109</v>
      </c>
      <c r="C7" s="32" t="s">
        <v>110</v>
      </c>
      <c r="D7" s="65">
        <v>68629</v>
      </c>
      <c r="E7" s="65">
        <v>68629</v>
      </c>
      <c r="F7" s="123">
        <f t="shared" si="0"/>
        <v>100</v>
      </c>
    </row>
    <row r="8" spans="1:11" ht="22.5" x14ac:dyDescent="0.25">
      <c r="A8" s="66" t="s">
        <v>93</v>
      </c>
      <c r="B8" s="66" t="s">
        <v>94</v>
      </c>
      <c r="C8" s="67" t="s">
        <v>95</v>
      </c>
      <c r="D8" s="68">
        <v>68629</v>
      </c>
      <c r="E8" s="68">
        <v>68629</v>
      </c>
      <c r="F8" s="124">
        <f t="shared" si="0"/>
        <v>100</v>
      </c>
    </row>
    <row r="9" spans="1:11" ht="33.75" x14ac:dyDescent="0.25">
      <c r="A9" s="69" t="s">
        <v>96</v>
      </c>
      <c r="B9" s="69" t="s">
        <v>97</v>
      </c>
      <c r="C9" s="70" t="s">
        <v>98</v>
      </c>
      <c r="D9" s="71">
        <v>68629</v>
      </c>
      <c r="E9" s="71">
        <v>68629</v>
      </c>
      <c r="F9" s="125">
        <f t="shared" si="0"/>
        <v>100</v>
      </c>
    </row>
    <row r="10" spans="1:11" ht="22.5" x14ac:dyDescent="0.25">
      <c r="A10" s="72" t="s">
        <v>99</v>
      </c>
      <c r="B10" s="72" t="s">
        <v>111</v>
      </c>
      <c r="C10" s="73" t="s">
        <v>112</v>
      </c>
      <c r="D10" s="74">
        <v>57729</v>
      </c>
      <c r="E10" s="74">
        <v>57729</v>
      </c>
      <c r="F10" s="126">
        <f t="shared" si="0"/>
        <v>100</v>
      </c>
    </row>
    <row r="11" spans="1:11" x14ac:dyDescent="0.25">
      <c r="A11" s="75" t="s">
        <v>35</v>
      </c>
      <c r="B11" s="75" t="s">
        <v>113</v>
      </c>
      <c r="C11" s="76" t="s">
        <v>114</v>
      </c>
      <c r="D11" s="77">
        <v>57729</v>
      </c>
      <c r="E11" s="77">
        <v>57729</v>
      </c>
      <c r="F11" s="127">
        <f t="shared" si="0"/>
        <v>100</v>
      </c>
    </row>
    <row r="12" spans="1:11" x14ac:dyDescent="0.25">
      <c r="A12" s="40"/>
      <c r="B12" s="40" t="s">
        <v>103</v>
      </c>
      <c r="C12" s="41" t="s">
        <v>104</v>
      </c>
      <c r="D12" s="78">
        <v>56929</v>
      </c>
      <c r="E12" s="78">
        <f>E13+E14+E15+E16+E17+E18+E19+E20+E21+E22+E23+E24+E25+E26+E27+E28+E29+E30</f>
        <v>56929</v>
      </c>
      <c r="F12" s="128">
        <f t="shared" si="0"/>
        <v>100</v>
      </c>
    </row>
    <row r="13" spans="1:11" x14ac:dyDescent="0.25">
      <c r="A13" s="43"/>
      <c r="B13" s="43" t="s">
        <v>115</v>
      </c>
      <c r="C13" s="44" t="s">
        <v>116</v>
      </c>
      <c r="D13" s="79">
        <v>7000</v>
      </c>
      <c r="E13" s="79">
        <v>7865.06</v>
      </c>
      <c r="F13" s="129">
        <f t="shared" si="0"/>
        <v>112.358</v>
      </c>
    </row>
    <row r="14" spans="1:11" ht="22.5" x14ac:dyDescent="0.25">
      <c r="A14" s="43"/>
      <c r="B14" s="43" t="s">
        <v>105</v>
      </c>
      <c r="C14" s="44" t="s">
        <v>106</v>
      </c>
      <c r="D14" s="79">
        <v>19500</v>
      </c>
      <c r="E14" s="79">
        <v>19213.75</v>
      </c>
      <c r="F14" s="129">
        <f t="shared" si="0"/>
        <v>98.532051282051285</v>
      </c>
    </row>
    <row r="15" spans="1:11" x14ac:dyDescent="0.25">
      <c r="A15" s="43"/>
      <c r="B15" s="43" t="s">
        <v>117</v>
      </c>
      <c r="C15" s="44" t="s">
        <v>118</v>
      </c>
      <c r="D15" s="79">
        <v>300</v>
      </c>
      <c r="E15" s="79">
        <v>405</v>
      </c>
      <c r="F15" s="129">
        <f t="shared" si="0"/>
        <v>135</v>
      </c>
    </row>
    <row r="16" spans="1:11" x14ac:dyDescent="0.25">
      <c r="A16" s="43"/>
      <c r="B16" s="43" t="s">
        <v>119</v>
      </c>
      <c r="C16" s="44" t="s">
        <v>120</v>
      </c>
      <c r="D16" s="79">
        <v>600</v>
      </c>
      <c r="E16" s="79">
        <v>399.3</v>
      </c>
      <c r="F16" s="129">
        <f t="shared" si="0"/>
        <v>66.55</v>
      </c>
    </row>
    <row r="17" spans="1:6" x14ac:dyDescent="0.25">
      <c r="A17" s="43"/>
      <c r="B17" s="43" t="s">
        <v>107</v>
      </c>
      <c r="C17" s="44" t="s">
        <v>108</v>
      </c>
      <c r="D17" s="79">
        <v>5000</v>
      </c>
      <c r="E17" s="79">
        <v>8995.09</v>
      </c>
      <c r="F17" s="129">
        <f t="shared" si="0"/>
        <v>179.90180000000001</v>
      </c>
    </row>
    <row r="18" spans="1:6" x14ac:dyDescent="0.25">
      <c r="A18" s="43"/>
      <c r="B18" s="43" t="s">
        <v>121</v>
      </c>
      <c r="C18" s="44" t="s">
        <v>122</v>
      </c>
      <c r="D18" s="79">
        <v>4829</v>
      </c>
      <c r="E18" s="79">
        <v>3454.71</v>
      </c>
      <c r="F18" s="129">
        <f t="shared" si="0"/>
        <v>71.540898736798511</v>
      </c>
    </row>
    <row r="19" spans="1:6" x14ac:dyDescent="0.25">
      <c r="A19" s="43"/>
      <c r="B19" s="43" t="s">
        <v>123</v>
      </c>
      <c r="C19" s="44" t="s">
        <v>124</v>
      </c>
      <c r="D19" s="79">
        <v>50</v>
      </c>
      <c r="E19" s="79">
        <v>0</v>
      </c>
      <c r="F19" s="129">
        <f t="shared" si="0"/>
        <v>0</v>
      </c>
    </row>
    <row r="20" spans="1:6" x14ac:dyDescent="0.25">
      <c r="A20" s="43"/>
      <c r="B20" s="43" t="s">
        <v>125</v>
      </c>
      <c r="C20" s="44" t="s">
        <v>126</v>
      </c>
      <c r="D20" s="79">
        <v>2400</v>
      </c>
      <c r="E20" s="79">
        <v>2345.96</v>
      </c>
      <c r="F20" s="129">
        <f t="shared" si="0"/>
        <v>97.748333333333335</v>
      </c>
    </row>
    <row r="21" spans="1:6" x14ac:dyDescent="0.25">
      <c r="A21" s="43"/>
      <c r="B21" s="43" t="s">
        <v>127</v>
      </c>
      <c r="C21" s="44" t="s">
        <v>128</v>
      </c>
      <c r="D21" s="79">
        <v>600</v>
      </c>
      <c r="E21" s="79">
        <v>600</v>
      </c>
      <c r="F21" s="129">
        <f t="shared" si="0"/>
        <v>100</v>
      </c>
    </row>
    <row r="22" spans="1:6" x14ac:dyDescent="0.25">
      <c r="A22" s="43"/>
      <c r="B22" s="43" t="s">
        <v>129</v>
      </c>
      <c r="C22" s="44" t="s">
        <v>130</v>
      </c>
      <c r="D22" s="79">
        <v>2800</v>
      </c>
      <c r="E22" s="79">
        <v>1594.61</v>
      </c>
      <c r="F22" s="129">
        <f t="shared" si="0"/>
        <v>56.950357142857143</v>
      </c>
    </row>
    <row r="23" spans="1:6" x14ac:dyDescent="0.25">
      <c r="A23" s="43"/>
      <c r="B23" s="43" t="s">
        <v>131</v>
      </c>
      <c r="C23" s="44" t="s">
        <v>132</v>
      </c>
      <c r="D23" s="79">
        <v>3000</v>
      </c>
      <c r="E23" s="79">
        <v>2726.73</v>
      </c>
      <c r="F23" s="129">
        <f t="shared" si="0"/>
        <v>90.891000000000005</v>
      </c>
    </row>
    <row r="24" spans="1:6" x14ac:dyDescent="0.25">
      <c r="A24" s="43"/>
      <c r="B24" s="43" t="s">
        <v>133</v>
      </c>
      <c r="C24" s="44" t="s">
        <v>134</v>
      </c>
      <c r="D24" s="79">
        <v>3200</v>
      </c>
      <c r="E24" s="79">
        <v>3040</v>
      </c>
      <c r="F24" s="129">
        <f t="shared" si="0"/>
        <v>95</v>
      </c>
    </row>
    <row r="25" spans="1:6" x14ac:dyDescent="0.25">
      <c r="A25" s="43"/>
      <c r="B25" s="43" t="s">
        <v>135</v>
      </c>
      <c r="C25" s="44" t="s">
        <v>136</v>
      </c>
      <c r="D25" s="79">
        <v>2600</v>
      </c>
      <c r="E25" s="79">
        <v>2647.5</v>
      </c>
      <c r="F25" s="129">
        <f t="shared" si="0"/>
        <v>101.82692307692307</v>
      </c>
    </row>
    <row r="26" spans="1:6" x14ac:dyDescent="0.25">
      <c r="A26" s="43"/>
      <c r="B26" s="43" t="s">
        <v>137</v>
      </c>
      <c r="C26" s="44" t="s">
        <v>138</v>
      </c>
      <c r="D26" s="79">
        <v>1700</v>
      </c>
      <c r="E26" s="79">
        <v>1895.54</v>
      </c>
      <c r="F26" s="129">
        <f t="shared" si="0"/>
        <v>111.50235294117647</v>
      </c>
    </row>
    <row r="27" spans="1:6" x14ac:dyDescent="0.25">
      <c r="A27" s="43"/>
      <c r="B27" s="43" t="s">
        <v>139</v>
      </c>
      <c r="C27" s="44" t="s">
        <v>140</v>
      </c>
      <c r="D27" s="79">
        <v>1500</v>
      </c>
      <c r="E27" s="79">
        <v>702.78</v>
      </c>
      <c r="F27" s="129">
        <f t="shared" si="0"/>
        <v>46.851999999999997</v>
      </c>
    </row>
    <row r="28" spans="1:6" x14ac:dyDescent="0.25">
      <c r="A28" s="43"/>
      <c r="B28" s="43" t="s">
        <v>141</v>
      </c>
      <c r="C28" s="44" t="s">
        <v>142</v>
      </c>
      <c r="D28" s="79">
        <v>1600</v>
      </c>
      <c r="E28" s="79">
        <v>917.97</v>
      </c>
      <c r="F28" s="129">
        <f t="shared" si="0"/>
        <v>57.373125000000002</v>
      </c>
    </row>
    <row r="29" spans="1:6" x14ac:dyDescent="0.25">
      <c r="A29" s="43"/>
      <c r="B29" s="43" t="s">
        <v>143</v>
      </c>
      <c r="C29" s="44" t="s">
        <v>144</v>
      </c>
      <c r="D29" s="79">
        <v>150</v>
      </c>
      <c r="E29" s="79">
        <v>125</v>
      </c>
      <c r="F29" s="129">
        <f t="shared" si="0"/>
        <v>83.333333333333343</v>
      </c>
    </row>
    <row r="30" spans="1:6" x14ac:dyDescent="0.25">
      <c r="A30" s="43"/>
      <c r="B30" s="43" t="s">
        <v>145</v>
      </c>
      <c r="C30" s="44" t="s">
        <v>146</v>
      </c>
      <c r="D30" s="79">
        <v>100</v>
      </c>
      <c r="E30" s="79">
        <v>0</v>
      </c>
      <c r="F30" s="129">
        <f t="shared" si="0"/>
        <v>0</v>
      </c>
    </row>
    <row r="31" spans="1:6" x14ac:dyDescent="0.25">
      <c r="A31" s="40"/>
      <c r="B31" s="40" t="s">
        <v>147</v>
      </c>
      <c r="C31" s="41" t="s">
        <v>148</v>
      </c>
      <c r="D31" s="78">
        <v>800</v>
      </c>
      <c r="E31" s="78">
        <v>800</v>
      </c>
      <c r="F31" s="128">
        <f t="shared" si="0"/>
        <v>100</v>
      </c>
    </row>
    <row r="32" spans="1:6" x14ac:dyDescent="0.25">
      <c r="A32" s="43"/>
      <c r="B32" s="43" t="s">
        <v>149</v>
      </c>
      <c r="C32" s="44" t="s">
        <v>150</v>
      </c>
      <c r="D32" s="79">
        <v>800</v>
      </c>
      <c r="E32" s="79">
        <v>800</v>
      </c>
      <c r="F32" s="129">
        <f t="shared" si="0"/>
        <v>100</v>
      </c>
    </row>
    <row r="33" spans="1:6" ht="22.5" x14ac:dyDescent="0.25">
      <c r="A33" s="72" t="s">
        <v>99</v>
      </c>
      <c r="B33" s="72" t="s">
        <v>151</v>
      </c>
      <c r="C33" s="73" t="s">
        <v>152</v>
      </c>
      <c r="D33" s="74">
        <v>10900</v>
      </c>
      <c r="E33" s="74">
        <v>10900</v>
      </c>
      <c r="F33" s="126">
        <f t="shared" si="0"/>
        <v>100</v>
      </c>
    </row>
    <row r="34" spans="1:6" x14ac:dyDescent="0.25">
      <c r="A34" s="75" t="s">
        <v>35</v>
      </c>
      <c r="B34" s="75" t="s">
        <v>113</v>
      </c>
      <c r="C34" s="76" t="s">
        <v>114</v>
      </c>
      <c r="D34" s="77">
        <v>10900</v>
      </c>
      <c r="E34" s="77">
        <v>10900</v>
      </c>
      <c r="F34" s="127">
        <f t="shared" si="0"/>
        <v>100</v>
      </c>
    </row>
    <row r="35" spans="1:6" x14ac:dyDescent="0.25">
      <c r="A35" s="40" t="s">
        <v>38</v>
      </c>
      <c r="B35" s="40" t="s">
        <v>103</v>
      </c>
      <c r="C35" s="41" t="s">
        <v>104</v>
      </c>
      <c r="D35" s="78">
        <v>10900</v>
      </c>
      <c r="E35" s="78">
        <v>10900</v>
      </c>
      <c r="F35" s="128">
        <f t="shared" si="0"/>
        <v>100</v>
      </c>
    </row>
    <row r="36" spans="1:6" ht="22.5" x14ac:dyDescent="0.25">
      <c r="A36" s="43"/>
      <c r="B36" s="43" t="s">
        <v>153</v>
      </c>
      <c r="C36" s="44" t="s">
        <v>154</v>
      </c>
      <c r="D36" s="79">
        <v>5000</v>
      </c>
      <c r="E36" s="79">
        <v>5000</v>
      </c>
      <c r="F36" s="129">
        <f t="shared" si="0"/>
        <v>100</v>
      </c>
    </row>
    <row r="37" spans="1:6" x14ac:dyDescent="0.25">
      <c r="A37" s="43"/>
      <c r="B37" s="43" t="s">
        <v>155</v>
      </c>
      <c r="C37" s="44" t="s">
        <v>156</v>
      </c>
      <c r="D37" s="79">
        <v>5900</v>
      </c>
      <c r="E37" s="79">
        <v>5900</v>
      </c>
      <c r="F37" s="129">
        <f t="shared" si="0"/>
        <v>100</v>
      </c>
    </row>
    <row r="38" spans="1:6" ht="22.5" x14ac:dyDescent="0.25">
      <c r="A38" s="31" t="s">
        <v>30</v>
      </c>
      <c r="B38" s="31" t="s">
        <v>157</v>
      </c>
      <c r="C38" s="32" t="s">
        <v>158</v>
      </c>
      <c r="D38" s="65">
        <v>14333</v>
      </c>
      <c r="E38" s="65">
        <v>67905.87</v>
      </c>
      <c r="F38" s="123">
        <f t="shared" si="0"/>
        <v>473.77290169538827</v>
      </c>
    </row>
    <row r="39" spans="1:6" ht="22.5" x14ac:dyDescent="0.25">
      <c r="A39" s="66" t="s">
        <v>93</v>
      </c>
      <c r="B39" s="66" t="s">
        <v>159</v>
      </c>
      <c r="C39" s="67" t="s">
        <v>160</v>
      </c>
      <c r="D39" s="68">
        <v>14333</v>
      </c>
      <c r="E39" s="68">
        <v>67905.87</v>
      </c>
      <c r="F39" s="124">
        <f t="shared" si="0"/>
        <v>473.77290169538827</v>
      </c>
    </row>
    <row r="40" spans="1:6" x14ac:dyDescent="0.25">
      <c r="A40" s="69" t="s">
        <v>96</v>
      </c>
      <c r="B40" s="69" t="s">
        <v>161</v>
      </c>
      <c r="C40" s="70" t="s">
        <v>162</v>
      </c>
      <c r="D40" s="71">
        <v>14333</v>
      </c>
      <c r="E40" s="71">
        <v>29505.87</v>
      </c>
      <c r="F40" s="125">
        <f t="shared" si="0"/>
        <v>205.85969441149791</v>
      </c>
    </row>
    <row r="41" spans="1:6" ht="22.5" x14ac:dyDescent="0.25">
      <c r="A41" s="72" t="s">
        <v>163</v>
      </c>
      <c r="B41" s="72" t="s">
        <v>164</v>
      </c>
      <c r="C41" s="73" t="s">
        <v>165</v>
      </c>
      <c r="D41" s="74">
        <v>511.93</v>
      </c>
      <c r="E41" s="74">
        <v>1332</v>
      </c>
      <c r="F41" s="126">
        <f t="shared" si="0"/>
        <v>260.19182310081453</v>
      </c>
    </row>
    <row r="42" spans="1:6" x14ac:dyDescent="0.25">
      <c r="A42" s="75" t="s">
        <v>35</v>
      </c>
      <c r="B42" s="75" t="s">
        <v>102</v>
      </c>
      <c r="C42" s="76" t="s">
        <v>80</v>
      </c>
      <c r="D42" s="77">
        <v>511.93</v>
      </c>
      <c r="E42" s="77">
        <v>1332</v>
      </c>
      <c r="F42" s="127">
        <f t="shared" si="0"/>
        <v>260.19182310081453</v>
      </c>
    </row>
    <row r="43" spans="1:6" x14ac:dyDescent="0.25">
      <c r="A43" s="40" t="s">
        <v>38</v>
      </c>
      <c r="B43" s="40" t="s">
        <v>103</v>
      </c>
      <c r="C43" s="41" t="s">
        <v>104</v>
      </c>
      <c r="D43" s="78">
        <v>511.93</v>
      </c>
      <c r="E43" s="78">
        <v>1332</v>
      </c>
      <c r="F43" s="128">
        <f t="shared" si="0"/>
        <v>260.19182310081453</v>
      </c>
    </row>
    <row r="44" spans="1:6" x14ac:dyDescent="0.25">
      <c r="A44" s="43"/>
      <c r="B44" s="43" t="s">
        <v>145</v>
      </c>
      <c r="C44" s="44" t="s">
        <v>146</v>
      </c>
      <c r="D44" s="79">
        <v>511.93</v>
      </c>
      <c r="E44" s="79">
        <v>1332</v>
      </c>
      <c r="F44" s="129">
        <f t="shared" si="0"/>
        <v>260.19182310081453</v>
      </c>
    </row>
    <row r="45" spans="1:6" ht="22.5" x14ac:dyDescent="0.25">
      <c r="A45" s="72" t="s">
        <v>163</v>
      </c>
      <c r="B45" s="72" t="s">
        <v>166</v>
      </c>
      <c r="C45" s="73" t="s">
        <v>167</v>
      </c>
      <c r="D45" s="74">
        <v>255.97</v>
      </c>
      <c r="E45" s="74">
        <v>18278.59</v>
      </c>
      <c r="F45" s="126">
        <f t="shared" si="0"/>
        <v>7140.9110442629999</v>
      </c>
    </row>
    <row r="46" spans="1:6" x14ac:dyDescent="0.25">
      <c r="A46" s="75" t="s">
        <v>35</v>
      </c>
      <c r="B46" s="75" t="s">
        <v>102</v>
      </c>
      <c r="C46" s="76" t="s">
        <v>80</v>
      </c>
      <c r="D46" s="77">
        <v>255.97</v>
      </c>
      <c r="E46" s="77">
        <v>18278.59</v>
      </c>
      <c r="F46" s="127">
        <f t="shared" si="0"/>
        <v>7140.9110442629999</v>
      </c>
    </row>
    <row r="47" spans="1:6" x14ac:dyDescent="0.25">
      <c r="A47" s="40" t="s">
        <v>38</v>
      </c>
      <c r="B47" s="40" t="s">
        <v>103</v>
      </c>
      <c r="C47" s="41" t="s">
        <v>104</v>
      </c>
      <c r="D47" s="78">
        <v>255.97</v>
      </c>
      <c r="E47" s="78">
        <f>E49+E48</f>
        <v>18278.59</v>
      </c>
      <c r="F47" s="128">
        <f t="shared" si="0"/>
        <v>7140.9110442629999</v>
      </c>
    </row>
    <row r="48" spans="1:6" ht="22.5" x14ac:dyDescent="0.25">
      <c r="A48" s="43"/>
      <c r="B48" s="43" t="s">
        <v>168</v>
      </c>
      <c r="C48" s="44" t="s">
        <v>169</v>
      </c>
      <c r="D48" s="79">
        <v>0</v>
      </c>
      <c r="E48" s="79">
        <v>1692.62</v>
      </c>
      <c r="F48" s="129">
        <v>0</v>
      </c>
    </row>
    <row r="49" spans="1:6" x14ac:dyDescent="0.25">
      <c r="A49" s="43"/>
      <c r="B49" s="43" t="s">
        <v>145</v>
      </c>
      <c r="C49" s="44" t="s">
        <v>146</v>
      </c>
      <c r="D49" s="79">
        <v>255.97</v>
      </c>
      <c r="E49" s="79">
        <v>16585.97</v>
      </c>
      <c r="F49" s="129">
        <f t="shared" si="0"/>
        <v>6479.6538656873863</v>
      </c>
    </row>
    <row r="50" spans="1:6" ht="22.5" x14ac:dyDescent="0.25">
      <c r="A50" s="72" t="s">
        <v>163</v>
      </c>
      <c r="B50" s="72" t="s">
        <v>170</v>
      </c>
      <c r="C50" s="73" t="s">
        <v>171</v>
      </c>
      <c r="D50" s="74">
        <v>255.96</v>
      </c>
      <c r="E50" s="74">
        <v>1600</v>
      </c>
      <c r="F50" s="126">
        <v>0</v>
      </c>
    </row>
    <row r="51" spans="1:6" x14ac:dyDescent="0.25">
      <c r="A51" s="75" t="s">
        <v>35</v>
      </c>
      <c r="B51" s="75" t="s">
        <v>102</v>
      </c>
      <c r="C51" s="76" t="s">
        <v>80</v>
      </c>
      <c r="D51" s="77">
        <v>255.96</v>
      </c>
      <c r="E51" s="77">
        <v>1600</v>
      </c>
      <c r="F51" s="127">
        <f t="shared" si="0"/>
        <v>625.09767151117353</v>
      </c>
    </row>
    <row r="52" spans="1:6" x14ac:dyDescent="0.25">
      <c r="A52" s="40" t="s">
        <v>38</v>
      </c>
      <c r="B52" s="40" t="s">
        <v>103</v>
      </c>
      <c r="C52" s="41" t="s">
        <v>104</v>
      </c>
      <c r="D52" s="78">
        <v>255.96</v>
      </c>
      <c r="E52" s="78">
        <v>1600</v>
      </c>
      <c r="F52" s="128">
        <f t="shared" si="0"/>
        <v>625.09767151117353</v>
      </c>
    </row>
    <row r="53" spans="1:6" x14ac:dyDescent="0.25">
      <c r="A53" s="43"/>
      <c r="B53" s="43" t="s">
        <v>135</v>
      </c>
      <c r="C53" s="44" t="s">
        <v>136</v>
      </c>
      <c r="D53" s="79">
        <v>255.96</v>
      </c>
      <c r="E53" s="79">
        <v>1600</v>
      </c>
      <c r="F53" s="129">
        <f t="shared" si="0"/>
        <v>625.09767151117353</v>
      </c>
    </row>
    <row r="54" spans="1:6" ht="22.5" x14ac:dyDescent="0.25">
      <c r="A54" s="72" t="s">
        <v>163</v>
      </c>
      <c r="B54" s="72" t="s">
        <v>172</v>
      </c>
      <c r="C54" s="73" t="s">
        <v>173</v>
      </c>
      <c r="D54" s="74">
        <v>519.35</v>
      </c>
      <c r="E54" s="74">
        <v>531</v>
      </c>
      <c r="F54" s="126">
        <f t="shared" si="0"/>
        <v>102.24318860113604</v>
      </c>
    </row>
    <row r="55" spans="1:6" x14ac:dyDescent="0.25">
      <c r="A55" s="75" t="s">
        <v>35</v>
      </c>
      <c r="B55" s="75" t="s">
        <v>102</v>
      </c>
      <c r="C55" s="76" t="s">
        <v>80</v>
      </c>
      <c r="D55" s="77">
        <v>519.35</v>
      </c>
      <c r="E55" s="77">
        <v>531</v>
      </c>
      <c r="F55" s="127">
        <f t="shared" si="0"/>
        <v>102.24318860113604</v>
      </c>
    </row>
    <row r="56" spans="1:6" x14ac:dyDescent="0.25">
      <c r="A56" s="40" t="s">
        <v>38</v>
      </c>
      <c r="B56" s="40" t="s">
        <v>103</v>
      </c>
      <c r="C56" s="41" t="s">
        <v>104</v>
      </c>
      <c r="D56" s="78">
        <v>519.35</v>
      </c>
      <c r="E56" s="78">
        <v>531</v>
      </c>
      <c r="F56" s="128">
        <f t="shared" si="0"/>
        <v>102.24318860113604</v>
      </c>
    </row>
    <row r="57" spans="1:6" x14ac:dyDescent="0.25">
      <c r="A57" s="43"/>
      <c r="B57" s="43" t="s">
        <v>135</v>
      </c>
      <c r="C57" s="44" t="s">
        <v>136</v>
      </c>
      <c r="D57" s="79">
        <v>519.35</v>
      </c>
      <c r="E57" s="79">
        <v>531</v>
      </c>
      <c r="F57" s="129">
        <f t="shared" si="0"/>
        <v>102.24318860113604</v>
      </c>
    </row>
    <row r="58" spans="1:6" ht="22.5" x14ac:dyDescent="0.25">
      <c r="A58" s="72" t="s">
        <v>163</v>
      </c>
      <c r="B58" s="72" t="s">
        <v>174</v>
      </c>
      <c r="C58" s="73" t="s">
        <v>175</v>
      </c>
      <c r="D58" s="74">
        <v>0</v>
      </c>
      <c r="E58" s="74">
        <v>0</v>
      </c>
      <c r="F58" s="126">
        <v>0</v>
      </c>
    </row>
    <row r="59" spans="1:6" x14ac:dyDescent="0.25">
      <c r="A59" s="75" t="s">
        <v>35</v>
      </c>
      <c r="B59" s="75" t="s">
        <v>102</v>
      </c>
      <c r="C59" s="76" t="s">
        <v>80</v>
      </c>
      <c r="D59" s="77">
        <v>0</v>
      </c>
      <c r="E59" s="77">
        <v>0</v>
      </c>
      <c r="F59" s="127">
        <v>0</v>
      </c>
    </row>
    <row r="60" spans="1:6" x14ac:dyDescent="0.25">
      <c r="A60" s="40" t="s">
        <v>38</v>
      </c>
      <c r="B60" s="40" t="s">
        <v>176</v>
      </c>
      <c r="C60" s="41" t="s">
        <v>177</v>
      </c>
      <c r="D60" s="78">
        <v>0</v>
      </c>
      <c r="E60" s="78">
        <v>0</v>
      </c>
      <c r="F60" s="128">
        <v>0</v>
      </c>
    </row>
    <row r="61" spans="1:6" x14ac:dyDescent="0.25">
      <c r="A61" s="43"/>
      <c r="B61" s="43" t="s">
        <v>178</v>
      </c>
      <c r="C61" s="44" t="s">
        <v>179</v>
      </c>
      <c r="D61" s="79">
        <v>0</v>
      </c>
      <c r="E61" s="79">
        <v>0</v>
      </c>
      <c r="F61" s="129">
        <v>0</v>
      </c>
    </row>
    <row r="62" spans="1:6" x14ac:dyDescent="0.25">
      <c r="A62" s="43"/>
      <c r="B62" s="43" t="s">
        <v>180</v>
      </c>
      <c r="C62" s="44" t="s">
        <v>181</v>
      </c>
      <c r="D62" s="79">
        <v>0</v>
      </c>
      <c r="E62" s="79">
        <v>0</v>
      </c>
      <c r="F62" s="129">
        <v>0</v>
      </c>
    </row>
    <row r="63" spans="1:6" x14ac:dyDescent="0.25">
      <c r="A63" s="43"/>
      <c r="B63" s="43" t="s">
        <v>182</v>
      </c>
      <c r="C63" s="44" t="s">
        <v>183</v>
      </c>
      <c r="D63" s="79">
        <v>0</v>
      </c>
      <c r="E63" s="79">
        <v>0</v>
      </c>
      <c r="F63" s="129">
        <v>0</v>
      </c>
    </row>
    <row r="64" spans="1:6" x14ac:dyDescent="0.25">
      <c r="A64" s="40"/>
      <c r="B64" s="40" t="s">
        <v>103</v>
      </c>
      <c r="C64" s="41" t="s">
        <v>104</v>
      </c>
      <c r="D64" s="78">
        <v>0</v>
      </c>
      <c r="E64" s="78">
        <v>0</v>
      </c>
      <c r="F64" s="128">
        <v>0</v>
      </c>
    </row>
    <row r="65" spans="1:6" x14ac:dyDescent="0.25">
      <c r="A65" s="43"/>
      <c r="B65" s="43" t="s">
        <v>115</v>
      </c>
      <c r="C65" s="44" t="s">
        <v>116</v>
      </c>
      <c r="D65" s="79">
        <v>0</v>
      </c>
      <c r="E65" s="79">
        <v>0</v>
      </c>
      <c r="F65" s="129">
        <v>0</v>
      </c>
    </row>
    <row r="66" spans="1:6" ht="22.5" x14ac:dyDescent="0.25">
      <c r="A66" s="43"/>
      <c r="B66" s="43" t="s">
        <v>105</v>
      </c>
      <c r="C66" s="44" t="s">
        <v>106</v>
      </c>
      <c r="D66" s="79">
        <v>0</v>
      </c>
      <c r="E66" s="79">
        <v>0</v>
      </c>
      <c r="F66" s="129">
        <v>0</v>
      </c>
    </row>
    <row r="67" spans="1:6" x14ac:dyDescent="0.25">
      <c r="A67" s="75" t="s">
        <v>35</v>
      </c>
      <c r="B67" s="75" t="s">
        <v>184</v>
      </c>
      <c r="C67" s="76" t="s">
        <v>185</v>
      </c>
      <c r="D67" s="77">
        <v>0</v>
      </c>
      <c r="E67" s="77">
        <v>0</v>
      </c>
      <c r="F67" s="127">
        <v>0</v>
      </c>
    </row>
    <row r="68" spans="1:6" x14ac:dyDescent="0.25">
      <c r="A68" s="40" t="s">
        <v>38</v>
      </c>
      <c r="B68" s="40" t="s">
        <v>176</v>
      </c>
      <c r="C68" s="41" t="s">
        <v>177</v>
      </c>
      <c r="D68" s="78">
        <v>0</v>
      </c>
      <c r="E68" s="78">
        <v>0</v>
      </c>
      <c r="F68" s="128">
        <v>0</v>
      </c>
    </row>
    <row r="69" spans="1:6" x14ac:dyDescent="0.25">
      <c r="A69" s="43"/>
      <c r="B69" s="43" t="s">
        <v>178</v>
      </c>
      <c r="C69" s="44" t="s">
        <v>179</v>
      </c>
      <c r="D69" s="79">
        <v>0</v>
      </c>
      <c r="E69" s="79">
        <v>0</v>
      </c>
      <c r="F69" s="129">
        <v>0</v>
      </c>
    </row>
    <row r="70" spans="1:6" x14ac:dyDescent="0.25">
      <c r="A70" s="43"/>
      <c r="B70" s="43" t="s">
        <v>180</v>
      </c>
      <c r="C70" s="44" t="s">
        <v>181</v>
      </c>
      <c r="D70" s="79">
        <v>0</v>
      </c>
      <c r="E70" s="79">
        <v>0</v>
      </c>
      <c r="F70" s="129">
        <v>0</v>
      </c>
    </row>
    <row r="71" spans="1:6" x14ac:dyDescent="0.25">
      <c r="A71" s="43"/>
      <c r="B71" s="43" t="s">
        <v>182</v>
      </c>
      <c r="C71" s="44" t="s">
        <v>183</v>
      </c>
      <c r="D71" s="79">
        <v>0</v>
      </c>
      <c r="E71" s="79">
        <v>0</v>
      </c>
      <c r="F71" s="129">
        <v>0</v>
      </c>
    </row>
    <row r="72" spans="1:6" x14ac:dyDescent="0.25">
      <c r="A72" s="40"/>
      <c r="B72" s="40" t="s">
        <v>103</v>
      </c>
      <c r="C72" s="41" t="s">
        <v>104</v>
      </c>
      <c r="D72" s="78">
        <v>0</v>
      </c>
      <c r="E72" s="78">
        <v>0</v>
      </c>
      <c r="F72" s="128">
        <v>0</v>
      </c>
    </row>
    <row r="73" spans="1:6" x14ac:dyDescent="0.25">
      <c r="A73" s="43"/>
      <c r="B73" s="43" t="s">
        <v>115</v>
      </c>
      <c r="C73" s="44" t="s">
        <v>116</v>
      </c>
      <c r="D73" s="79">
        <v>0</v>
      </c>
      <c r="E73" s="79">
        <v>0</v>
      </c>
      <c r="F73" s="129">
        <v>0</v>
      </c>
    </row>
    <row r="74" spans="1:6" ht="22.5" x14ac:dyDescent="0.25">
      <c r="A74" s="43"/>
      <c r="B74" s="43" t="s">
        <v>105</v>
      </c>
      <c r="C74" s="44" t="s">
        <v>106</v>
      </c>
      <c r="D74" s="79">
        <v>0</v>
      </c>
      <c r="E74" s="79">
        <v>0</v>
      </c>
      <c r="F74" s="129">
        <v>0</v>
      </c>
    </row>
    <row r="75" spans="1:6" ht="22.5" x14ac:dyDescent="0.25">
      <c r="A75" s="72" t="s">
        <v>163</v>
      </c>
      <c r="B75" s="72" t="s">
        <v>186</v>
      </c>
      <c r="C75" s="73" t="s">
        <v>187</v>
      </c>
      <c r="D75" s="74">
        <v>12789.79</v>
      </c>
      <c r="E75" s="74">
        <v>7764.28</v>
      </c>
      <c r="F75" s="126">
        <f t="shared" ref="F75:F132" si="1">E75/D75*100</f>
        <v>60.706860706860702</v>
      </c>
    </row>
    <row r="76" spans="1:6" x14ac:dyDescent="0.25">
      <c r="A76" s="75" t="s">
        <v>35</v>
      </c>
      <c r="B76" s="75" t="s">
        <v>102</v>
      </c>
      <c r="C76" s="76" t="s">
        <v>80</v>
      </c>
      <c r="D76" s="77">
        <v>12789.79</v>
      </c>
      <c r="E76" s="77">
        <v>1164.6500000000001</v>
      </c>
      <c r="F76" s="127">
        <f t="shared" si="1"/>
        <v>9.1060916559224196</v>
      </c>
    </row>
    <row r="77" spans="1:6" x14ac:dyDescent="0.25">
      <c r="A77" s="40" t="s">
        <v>38</v>
      </c>
      <c r="B77" s="40" t="s">
        <v>176</v>
      </c>
      <c r="C77" s="41" t="s">
        <v>177</v>
      </c>
      <c r="D77" s="78">
        <v>12789.79</v>
      </c>
      <c r="E77" s="78">
        <f>E78+E79+E80</f>
        <v>1164.6500000000001</v>
      </c>
      <c r="F77" s="128">
        <f t="shared" si="1"/>
        <v>9.1060916559224196</v>
      </c>
    </row>
    <row r="78" spans="1:6" x14ac:dyDescent="0.25">
      <c r="A78" s="43"/>
      <c r="B78" s="43" t="s">
        <v>178</v>
      </c>
      <c r="C78" s="44" t="s">
        <v>179</v>
      </c>
      <c r="D78" s="79">
        <v>9389.7900000000009</v>
      </c>
      <c r="E78" s="79">
        <v>948.19</v>
      </c>
      <c r="F78" s="129">
        <f t="shared" si="1"/>
        <v>10.098095910558168</v>
      </c>
    </row>
    <row r="79" spans="1:6" x14ac:dyDescent="0.25">
      <c r="A79" s="43"/>
      <c r="B79" s="43" t="s">
        <v>180</v>
      </c>
      <c r="C79" s="44" t="s">
        <v>181</v>
      </c>
      <c r="D79" s="79">
        <v>400</v>
      </c>
      <c r="E79" s="79">
        <v>60</v>
      </c>
      <c r="F79" s="129">
        <f t="shared" si="1"/>
        <v>15</v>
      </c>
    </row>
    <row r="80" spans="1:6" x14ac:dyDescent="0.25">
      <c r="A80" s="43"/>
      <c r="B80" s="43" t="s">
        <v>182</v>
      </c>
      <c r="C80" s="44" t="s">
        <v>183</v>
      </c>
      <c r="D80" s="79">
        <v>3000</v>
      </c>
      <c r="E80" s="79">
        <v>156.46</v>
      </c>
      <c r="F80" s="129">
        <f t="shared" si="1"/>
        <v>5.2153333333333336</v>
      </c>
    </row>
    <row r="81" spans="1:6" x14ac:dyDescent="0.25">
      <c r="A81" s="40"/>
      <c r="B81" s="40" t="s">
        <v>103</v>
      </c>
      <c r="C81" s="41" t="s">
        <v>104</v>
      </c>
      <c r="D81" s="78">
        <v>0</v>
      </c>
      <c r="E81" s="78">
        <v>0</v>
      </c>
      <c r="F81" s="128">
        <v>0</v>
      </c>
    </row>
    <row r="82" spans="1:6" x14ac:dyDescent="0.25">
      <c r="A82" s="43"/>
      <c r="B82" s="43" t="s">
        <v>115</v>
      </c>
      <c r="C82" s="44" t="s">
        <v>116</v>
      </c>
      <c r="D82" s="79">
        <v>0</v>
      </c>
      <c r="E82" s="79">
        <v>0</v>
      </c>
      <c r="F82" s="129">
        <v>0</v>
      </c>
    </row>
    <row r="83" spans="1:6" ht="22.5" x14ac:dyDescent="0.25">
      <c r="A83" s="43"/>
      <c r="B83" s="43" t="s">
        <v>105</v>
      </c>
      <c r="C83" s="44" t="s">
        <v>106</v>
      </c>
      <c r="D83" s="79">
        <v>0</v>
      </c>
      <c r="E83" s="79">
        <v>0</v>
      </c>
      <c r="F83" s="129">
        <v>0</v>
      </c>
    </row>
    <row r="84" spans="1:6" x14ac:dyDescent="0.25">
      <c r="A84" s="43"/>
      <c r="B84" s="43" t="s">
        <v>117</v>
      </c>
      <c r="C84" s="44" t="s">
        <v>118</v>
      </c>
      <c r="D84" s="79">
        <v>0</v>
      </c>
      <c r="E84" s="79">
        <v>0</v>
      </c>
      <c r="F84" s="129">
        <v>0</v>
      </c>
    </row>
    <row r="85" spans="1:6" x14ac:dyDescent="0.25">
      <c r="A85" s="75" t="s">
        <v>35</v>
      </c>
      <c r="B85" s="75" t="s">
        <v>184</v>
      </c>
      <c r="C85" s="76" t="s">
        <v>185</v>
      </c>
      <c r="D85" s="77">
        <v>0</v>
      </c>
      <c r="E85" s="77">
        <v>6599.63</v>
      </c>
      <c r="F85" s="127">
        <v>0</v>
      </c>
    </row>
    <row r="86" spans="1:6" x14ac:dyDescent="0.25">
      <c r="A86" s="40" t="s">
        <v>38</v>
      </c>
      <c r="B86" s="40" t="s">
        <v>176</v>
      </c>
      <c r="C86" s="41" t="s">
        <v>177</v>
      </c>
      <c r="D86" s="78">
        <v>0</v>
      </c>
      <c r="E86" s="78">
        <f>E87+E88+E89</f>
        <v>6599.63</v>
      </c>
      <c r="F86" s="128">
        <v>0</v>
      </c>
    </row>
    <row r="87" spans="1:6" x14ac:dyDescent="0.25">
      <c r="A87" s="43"/>
      <c r="B87" s="43" t="s">
        <v>178</v>
      </c>
      <c r="C87" s="44" t="s">
        <v>179</v>
      </c>
      <c r="D87" s="79">
        <v>0</v>
      </c>
      <c r="E87" s="79">
        <v>5373.09</v>
      </c>
      <c r="F87" s="129">
        <v>0</v>
      </c>
    </row>
    <row r="88" spans="1:6" x14ac:dyDescent="0.25">
      <c r="A88" s="43"/>
      <c r="B88" s="43" t="s">
        <v>180</v>
      </c>
      <c r="C88" s="44" t="s">
        <v>181</v>
      </c>
      <c r="D88" s="79">
        <v>0</v>
      </c>
      <c r="E88" s="79">
        <v>340</v>
      </c>
      <c r="F88" s="129">
        <v>0</v>
      </c>
    </row>
    <row r="89" spans="1:6" x14ac:dyDescent="0.25">
      <c r="A89" s="43"/>
      <c r="B89" s="43" t="s">
        <v>182</v>
      </c>
      <c r="C89" s="44" t="s">
        <v>183</v>
      </c>
      <c r="D89" s="79">
        <v>0</v>
      </c>
      <c r="E89" s="79">
        <v>886.54</v>
      </c>
      <c r="F89" s="129">
        <v>0</v>
      </c>
    </row>
    <row r="90" spans="1:6" x14ac:dyDescent="0.25">
      <c r="A90" s="40"/>
      <c r="B90" s="40" t="s">
        <v>103</v>
      </c>
      <c r="C90" s="41" t="s">
        <v>104</v>
      </c>
      <c r="D90" s="78">
        <v>0</v>
      </c>
      <c r="E90" s="78">
        <v>0</v>
      </c>
      <c r="F90" s="128">
        <v>0</v>
      </c>
    </row>
    <row r="91" spans="1:6" x14ac:dyDescent="0.25">
      <c r="A91" s="43"/>
      <c r="B91" s="43" t="s">
        <v>115</v>
      </c>
      <c r="C91" s="44" t="s">
        <v>116</v>
      </c>
      <c r="D91" s="79">
        <v>0</v>
      </c>
      <c r="E91" s="79">
        <v>0</v>
      </c>
      <c r="F91" s="129">
        <v>0</v>
      </c>
    </row>
    <row r="92" spans="1:6" ht="22.5" x14ac:dyDescent="0.25">
      <c r="A92" s="43"/>
      <c r="B92" s="43" t="s">
        <v>105</v>
      </c>
      <c r="C92" s="44" t="s">
        <v>106</v>
      </c>
      <c r="D92" s="79">
        <v>0</v>
      </c>
      <c r="E92" s="79">
        <v>0</v>
      </c>
      <c r="F92" s="129">
        <v>0</v>
      </c>
    </row>
    <row r="93" spans="1:6" x14ac:dyDescent="0.25">
      <c r="A93" s="43"/>
      <c r="B93" s="43" t="s">
        <v>117</v>
      </c>
      <c r="C93" s="44" t="s">
        <v>118</v>
      </c>
      <c r="D93" s="79">
        <v>0</v>
      </c>
      <c r="E93" s="79">
        <v>0</v>
      </c>
      <c r="F93" s="129">
        <v>0</v>
      </c>
    </row>
    <row r="94" spans="1:6" x14ac:dyDescent="0.25">
      <c r="A94" s="69" t="s">
        <v>96</v>
      </c>
      <c r="B94" s="69" t="s">
        <v>188</v>
      </c>
      <c r="C94" s="70" t="s">
        <v>189</v>
      </c>
      <c r="D94" s="71">
        <v>0</v>
      </c>
      <c r="E94" s="71">
        <v>10900</v>
      </c>
      <c r="F94" s="125">
        <v>0</v>
      </c>
    </row>
    <row r="95" spans="1:6" ht="22.5" x14ac:dyDescent="0.25">
      <c r="A95" s="72" t="s">
        <v>163</v>
      </c>
      <c r="B95" s="72" t="s">
        <v>190</v>
      </c>
      <c r="C95" s="73" t="s">
        <v>191</v>
      </c>
      <c r="D95" s="74">
        <v>0</v>
      </c>
      <c r="E95" s="74">
        <v>10000</v>
      </c>
      <c r="F95" s="126">
        <v>0</v>
      </c>
    </row>
    <row r="96" spans="1:6" x14ac:dyDescent="0.25">
      <c r="A96" s="75" t="s">
        <v>35</v>
      </c>
      <c r="B96" s="75" t="s">
        <v>102</v>
      </c>
      <c r="C96" s="76" t="s">
        <v>80</v>
      </c>
      <c r="D96" s="77">
        <v>0</v>
      </c>
      <c r="E96" s="77">
        <v>10000</v>
      </c>
      <c r="F96" s="127">
        <v>0</v>
      </c>
    </row>
    <row r="97" spans="1:6" ht="22.5" x14ac:dyDescent="0.25">
      <c r="A97" s="40" t="s">
        <v>38</v>
      </c>
      <c r="B97" s="40" t="s">
        <v>192</v>
      </c>
      <c r="C97" s="41" t="s">
        <v>193</v>
      </c>
      <c r="D97" s="78">
        <v>0</v>
      </c>
      <c r="E97" s="78">
        <v>10000</v>
      </c>
      <c r="F97" s="128">
        <v>0</v>
      </c>
    </row>
    <row r="98" spans="1:6" x14ac:dyDescent="0.25">
      <c r="A98" s="43"/>
      <c r="B98" s="43" t="s">
        <v>194</v>
      </c>
      <c r="C98" s="44" t="s">
        <v>195</v>
      </c>
      <c r="D98" s="79">
        <v>0</v>
      </c>
      <c r="E98" s="79">
        <v>10000</v>
      </c>
      <c r="F98" s="129">
        <v>0</v>
      </c>
    </row>
    <row r="99" spans="1:6" ht="22.5" x14ac:dyDescent="0.25">
      <c r="A99" s="72" t="s">
        <v>163</v>
      </c>
      <c r="B99" s="72" t="s">
        <v>196</v>
      </c>
      <c r="C99" s="73" t="s">
        <v>197</v>
      </c>
      <c r="D99" s="74">
        <v>0</v>
      </c>
      <c r="E99" s="74">
        <v>900</v>
      </c>
      <c r="F99" s="126">
        <v>0</v>
      </c>
    </row>
    <row r="100" spans="1:6" x14ac:dyDescent="0.25">
      <c r="A100" s="75" t="s">
        <v>35</v>
      </c>
      <c r="B100" s="75" t="s">
        <v>102</v>
      </c>
      <c r="C100" s="76" t="s">
        <v>80</v>
      </c>
      <c r="D100" s="77">
        <v>0</v>
      </c>
      <c r="E100" s="77">
        <v>900</v>
      </c>
      <c r="F100" s="127">
        <v>0</v>
      </c>
    </row>
    <row r="101" spans="1:6" ht="22.5" x14ac:dyDescent="0.25">
      <c r="A101" s="40" t="s">
        <v>38</v>
      </c>
      <c r="B101" s="40" t="s">
        <v>192</v>
      </c>
      <c r="C101" s="41" t="s">
        <v>193</v>
      </c>
      <c r="D101" s="78">
        <v>0</v>
      </c>
      <c r="E101" s="78">
        <v>900</v>
      </c>
      <c r="F101" s="128">
        <v>0</v>
      </c>
    </row>
    <row r="102" spans="1:6" x14ac:dyDescent="0.25">
      <c r="A102" s="43"/>
      <c r="B102" s="43" t="s">
        <v>198</v>
      </c>
      <c r="C102" s="44" t="s">
        <v>199</v>
      </c>
      <c r="D102" s="79">
        <v>0</v>
      </c>
      <c r="E102" s="79">
        <v>900</v>
      </c>
      <c r="F102" s="129">
        <v>0</v>
      </c>
    </row>
    <row r="103" spans="1:6" ht="22.5" x14ac:dyDescent="0.25">
      <c r="A103" s="69" t="s">
        <v>96</v>
      </c>
      <c r="B103" s="69" t="s">
        <v>97</v>
      </c>
      <c r="C103" s="70" t="s">
        <v>200</v>
      </c>
      <c r="D103" s="71">
        <v>0</v>
      </c>
      <c r="E103" s="71">
        <v>27500</v>
      </c>
      <c r="F103" s="125">
        <v>0</v>
      </c>
    </row>
    <row r="104" spans="1:6" ht="22.5" x14ac:dyDescent="0.25">
      <c r="A104" s="72" t="s">
        <v>99</v>
      </c>
      <c r="B104" s="72" t="s">
        <v>111</v>
      </c>
      <c r="C104" s="73" t="s">
        <v>201</v>
      </c>
      <c r="D104" s="74">
        <v>0</v>
      </c>
      <c r="E104" s="74">
        <v>27500</v>
      </c>
      <c r="F104" s="126">
        <v>0</v>
      </c>
    </row>
    <row r="105" spans="1:6" x14ac:dyDescent="0.25">
      <c r="A105" s="75" t="s">
        <v>35</v>
      </c>
      <c r="B105" s="75" t="s">
        <v>102</v>
      </c>
      <c r="C105" s="76" t="s">
        <v>80</v>
      </c>
      <c r="D105" s="77"/>
      <c r="E105" s="77">
        <v>27500</v>
      </c>
      <c r="F105" s="127">
        <v>0</v>
      </c>
    </row>
    <row r="106" spans="1:6" x14ac:dyDescent="0.25">
      <c r="A106" s="40" t="s">
        <v>38</v>
      </c>
      <c r="B106" s="40" t="s">
        <v>103</v>
      </c>
      <c r="C106" s="41" t="s">
        <v>104</v>
      </c>
      <c r="D106" s="78">
        <v>0</v>
      </c>
      <c r="E106" s="78">
        <v>27500</v>
      </c>
      <c r="F106" s="128">
        <v>0</v>
      </c>
    </row>
    <row r="107" spans="1:6" x14ac:dyDescent="0.25">
      <c r="A107" s="43"/>
      <c r="B107" s="43" t="s">
        <v>155</v>
      </c>
      <c r="C107" s="44" t="s">
        <v>156</v>
      </c>
      <c r="D107" s="79">
        <v>0</v>
      </c>
      <c r="E107" s="79">
        <v>27500</v>
      </c>
      <c r="F107" s="129">
        <v>0</v>
      </c>
    </row>
    <row r="108" spans="1:6" ht="22.5" x14ac:dyDescent="0.25">
      <c r="A108" s="31" t="s">
        <v>30</v>
      </c>
      <c r="B108" s="31" t="s">
        <v>202</v>
      </c>
      <c r="C108" s="32" t="s">
        <v>203</v>
      </c>
      <c r="D108" s="65">
        <v>1280111.3999999999</v>
      </c>
      <c r="E108" s="65">
        <v>1356556.09</v>
      </c>
      <c r="F108" s="123">
        <f t="shared" si="1"/>
        <v>105.97172167984756</v>
      </c>
    </row>
    <row r="109" spans="1:6" ht="22.5" x14ac:dyDescent="0.25">
      <c r="A109" s="34" t="s">
        <v>33</v>
      </c>
      <c r="B109" s="34" t="s">
        <v>204</v>
      </c>
      <c r="C109" s="35" t="s">
        <v>26</v>
      </c>
      <c r="D109" s="80">
        <v>1280111.3999999999</v>
      </c>
      <c r="E109" s="80">
        <v>1356556.09</v>
      </c>
      <c r="F109" s="130">
        <f t="shared" si="1"/>
        <v>105.97172167984756</v>
      </c>
    </row>
    <row r="110" spans="1:6" ht="22.5" x14ac:dyDescent="0.25">
      <c r="A110" s="66" t="s">
        <v>93</v>
      </c>
      <c r="B110" s="66" t="s">
        <v>205</v>
      </c>
      <c r="C110" s="67" t="s">
        <v>206</v>
      </c>
      <c r="D110" s="68">
        <v>1280111.3999999999</v>
      </c>
      <c r="E110" s="68">
        <v>1356556.09</v>
      </c>
      <c r="F110" s="124">
        <f t="shared" si="1"/>
        <v>105.97172167984756</v>
      </c>
    </row>
    <row r="111" spans="1:6" ht="22.5" x14ac:dyDescent="0.25">
      <c r="A111" s="69" t="s">
        <v>96</v>
      </c>
      <c r="B111" s="69" t="s">
        <v>161</v>
      </c>
      <c r="C111" s="70" t="s">
        <v>206</v>
      </c>
      <c r="D111" s="71">
        <v>1280111.3999999999</v>
      </c>
      <c r="E111" s="71">
        <v>1356556.09</v>
      </c>
      <c r="F111" s="125">
        <f t="shared" si="1"/>
        <v>105.97172167984756</v>
      </c>
    </row>
    <row r="112" spans="1:6" ht="22.5" x14ac:dyDescent="0.25">
      <c r="A112" s="72" t="s">
        <v>99</v>
      </c>
      <c r="B112" s="72" t="s">
        <v>111</v>
      </c>
      <c r="C112" s="73" t="s">
        <v>247</v>
      </c>
      <c r="D112" s="74">
        <v>1280111.3999999999</v>
      </c>
      <c r="E112" s="74">
        <f>E113+E135+E138+E143</f>
        <v>1349900.69</v>
      </c>
      <c r="F112" s="126">
        <f t="shared" si="1"/>
        <v>105.45181380307996</v>
      </c>
    </row>
    <row r="113" spans="1:6" x14ac:dyDescent="0.25">
      <c r="A113" s="75" t="s">
        <v>35</v>
      </c>
      <c r="B113" s="75" t="s">
        <v>207</v>
      </c>
      <c r="C113" s="76" t="s">
        <v>252</v>
      </c>
      <c r="D113" s="77">
        <v>35350</v>
      </c>
      <c r="E113" s="77">
        <v>18899.96</v>
      </c>
      <c r="F113" s="127">
        <f t="shared" si="1"/>
        <v>53.465233380480903</v>
      </c>
    </row>
    <row r="114" spans="1:6" x14ac:dyDescent="0.25">
      <c r="A114" s="40" t="s">
        <v>38</v>
      </c>
      <c r="B114" s="40" t="s">
        <v>103</v>
      </c>
      <c r="C114" s="41" t="s">
        <v>104</v>
      </c>
      <c r="D114" s="78">
        <v>35350</v>
      </c>
      <c r="E114" s="78">
        <f>E117+E118+E119+E121+E123+E124+E127+E129+E130+E131</f>
        <v>18232.489999999998</v>
      </c>
      <c r="F114" s="128">
        <f t="shared" si="1"/>
        <v>51.577057991513428</v>
      </c>
    </row>
    <row r="115" spans="1:6" x14ac:dyDescent="0.25">
      <c r="A115" s="43"/>
      <c r="B115" s="43" t="s">
        <v>115</v>
      </c>
      <c r="C115" s="44" t="s">
        <v>116</v>
      </c>
      <c r="D115" s="79">
        <v>7000</v>
      </c>
      <c r="E115" s="79">
        <v>0</v>
      </c>
      <c r="F115" s="129">
        <f t="shared" si="1"/>
        <v>0</v>
      </c>
    </row>
    <row r="116" spans="1:6" x14ac:dyDescent="0.25">
      <c r="A116" s="43"/>
      <c r="B116" s="43" t="s">
        <v>117</v>
      </c>
      <c r="C116" s="44" t="s">
        <v>118</v>
      </c>
      <c r="D116" s="79">
        <v>100</v>
      </c>
      <c r="E116" s="79">
        <v>0</v>
      </c>
      <c r="F116" s="129">
        <f t="shared" si="1"/>
        <v>0</v>
      </c>
    </row>
    <row r="117" spans="1:6" x14ac:dyDescent="0.25">
      <c r="A117" s="43"/>
      <c r="B117" s="43" t="s">
        <v>119</v>
      </c>
      <c r="C117" s="44" t="s">
        <v>120</v>
      </c>
      <c r="D117" s="79">
        <v>500</v>
      </c>
      <c r="E117" s="79">
        <v>190.9</v>
      </c>
      <c r="F117" s="129">
        <f t="shared" si="1"/>
        <v>38.18</v>
      </c>
    </row>
    <row r="118" spans="1:6" x14ac:dyDescent="0.25">
      <c r="A118" s="43"/>
      <c r="B118" s="43" t="s">
        <v>107</v>
      </c>
      <c r="C118" s="44" t="s">
        <v>108</v>
      </c>
      <c r="D118" s="79">
        <v>6000</v>
      </c>
      <c r="E118" s="79">
        <v>4216.6499999999996</v>
      </c>
      <c r="F118" s="129">
        <f t="shared" si="1"/>
        <v>70.277499999999989</v>
      </c>
    </row>
    <row r="119" spans="1:6" ht="22.5" x14ac:dyDescent="0.25">
      <c r="A119" s="43"/>
      <c r="B119" s="43" t="s">
        <v>153</v>
      </c>
      <c r="C119" s="44" t="s">
        <v>154</v>
      </c>
      <c r="D119" s="79">
        <v>1000</v>
      </c>
      <c r="E119" s="79">
        <v>1065.51</v>
      </c>
      <c r="F119" s="129">
        <f t="shared" si="1"/>
        <v>106.551</v>
      </c>
    </row>
    <row r="120" spans="1:6" x14ac:dyDescent="0.25">
      <c r="A120" s="43"/>
      <c r="B120" s="43" t="s">
        <v>121</v>
      </c>
      <c r="C120" s="44" t="s">
        <v>122</v>
      </c>
      <c r="D120" s="79">
        <v>1000</v>
      </c>
      <c r="E120" s="79">
        <v>0</v>
      </c>
      <c r="F120" s="129">
        <f t="shared" si="1"/>
        <v>0</v>
      </c>
    </row>
    <row r="121" spans="1:6" x14ac:dyDescent="0.25">
      <c r="A121" s="43"/>
      <c r="B121" s="43" t="s">
        <v>123</v>
      </c>
      <c r="C121" s="44" t="s">
        <v>124</v>
      </c>
      <c r="D121" s="79">
        <v>200</v>
      </c>
      <c r="E121" s="79">
        <v>367.46</v>
      </c>
      <c r="F121" s="129">
        <f t="shared" si="1"/>
        <v>183.73</v>
      </c>
    </row>
    <row r="122" spans="1:6" x14ac:dyDescent="0.25">
      <c r="A122" s="43"/>
      <c r="B122" s="43" t="s">
        <v>125</v>
      </c>
      <c r="C122" s="44" t="s">
        <v>126</v>
      </c>
      <c r="D122" s="79">
        <v>200</v>
      </c>
      <c r="E122" s="79">
        <v>0</v>
      </c>
      <c r="F122" s="129">
        <f t="shared" si="1"/>
        <v>0</v>
      </c>
    </row>
    <row r="123" spans="1:6" x14ac:dyDescent="0.25">
      <c r="A123" s="43"/>
      <c r="B123" s="43" t="s">
        <v>155</v>
      </c>
      <c r="C123" s="44" t="s">
        <v>156</v>
      </c>
      <c r="D123" s="79">
        <v>4000</v>
      </c>
      <c r="E123" s="79">
        <v>1932.47</v>
      </c>
      <c r="F123" s="129">
        <f t="shared" si="1"/>
        <v>48.311750000000004</v>
      </c>
    </row>
    <row r="124" spans="1:6" x14ac:dyDescent="0.25">
      <c r="A124" s="43"/>
      <c r="B124" s="43" t="s">
        <v>129</v>
      </c>
      <c r="C124" s="44" t="s">
        <v>130</v>
      </c>
      <c r="D124" s="79">
        <v>7000</v>
      </c>
      <c r="E124" s="79">
        <v>5428.29</v>
      </c>
      <c r="F124" s="129">
        <f t="shared" si="1"/>
        <v>77.546999999999997</v>
      </c>
    </row>
    <row r="125" spans="1:6" x14ac:dyDescent="0.25">
      <c r="A125" s="43"/>
      <c r="B125" s="43" t="s">
        <v>131</v>
      </c>
      <c r="C125" s="44" t="s">
        <v>132</v>
      </c>
      <c r="D125" s="79">
        <v>200</v>
      </c>
      <c r="E125" s="79">
        <v>0</v>
      </c>
      <c r="F125" s="129">
        <f t="shared" si="1"/>
        <v>0</v>
      </c>
    </row>
    <row r="126" spans="1:6" x14ac:dyDescent="0.25">
      <c r="A126" s="43"/>
      <c r="B126" s="43" t="s">
        <v>133</v>
      </c>
      <c r="C126" s="44" t="s">
        <v>134</v>
      </c>
      <c r="D126" s="79">
        <v>50</v>
      </c>
      <c r="E126" s="79">
        <v>0</v>
      </c>
      <c r="F126" s="129">
        <f t="shared" si="1"/>
        <v>0</v>
      </c>
    </row>
    <row r="127" spans="1:6" x14ac:dyDescent="0.25">
      <c r="A127" s="43"/>
      <c r="B127" s="43" t="s">
        <v>135</v>
      </c>
      <c r="C127" s="44" t="s">
        <v>136</v>
      </c>
      <c r="D127" s="79">
        <v>2000</v>
      </c>
      <c r="E127" s="79">
        <v>624.08000000000004</v>
      </c>
      <c r="F127" s="129">
        <f t="shared" si="1"/>
        <v>31.204000000000004</v>
      </c>
    </row>
    <row r="128" spans="1:6" x14ac:dyDescent="0.25">
      <c r="A128" s="43"/>
      <c r="B128" s="43" t="s">
        <v>137</v>
      </c>
      <c r="C128" s="44" t="s">
        <v>138</v>
      </c>
      <c r="D128" s="79">
        <v>100</v>
      </c>
      <c r="E128" s="79">
        <v>0</v>
      </c>
      <c r="F128" s="129">
        <f t="shared" si="1"/>
        <v>0</v>
      </c>
    </row>
    <row r="129" spans="1:6" x14ac:dyDescent="0.25">
      <c r="A129" s="43"/>
      <c r="B129" s="43" t="s">
        <v>139</v>
      </c>
      <c r="C129" s="44" t="s">
        <v>140</v>
      </c>
      <c r="D129" s="79">
        <v>500</v>
      </c>
      <c r="E129" s="79">
        <v>37.130000000000003</v>
      </c>
      <c r="F129" s="129">
        <f t="shared" si="1"/>
        <v>7.426000000000001</v>
      </c>
    </row>
    <row r="130" spans="1:6" x14ac:dyDescent="0.25">
      <c r="A130" s="43"/>
      <c r="B130" s="43" t="s">
        <v>141</v>
      </c>
      <c r="C130" s="44" t="s">
        <v>142</v>
      </c>
      <c r="D130" s="79">
        <v>2000</v>
      </c>
      <c r="E130" s="79">
        <v>750.9</v>
      </c>
      <c r="F130" s="129">
        <f t="shared" si="1"/>
        <v>37.545000000000002</v>
      </c>
    </row>
    <row r="131" spans="1:6" x14ac:dyDescent="0.25">
      <c r="A131" s="43"/>
      <c r="B131" s="43" t="s">
        <v>145</v>
      </c>
      <c r="C131" s="44" t="s">
        <v>146</v>
      </c>
      <c r="D131" s="79">
        <v>3500</v>
      </c>
      <c r="E131" s="79">
        <v>3619.1</v>
      </c>
      <c r="F131" s="129">
        <f t="shared" si="1"/>
        <v>103.40285714285713</v>
      </c>
    </row>
    <row r="132" spans="1:6" ht="22.5" x14ac:dyDescent="0.25">
      <c r="A132" s="40"/>
      <c r="B132" s="40" t="s">
        <v>192</v>
      </c>
      <c r="C132" s="41" t="s">
        <v>193</v>
      </c>
      <c r="D132" s="78">
        <v>1400</v>
      </c>
      <c r="E132" s="78">
        <v>667.47</v>
      </c>
      <c r="F132" s="128">
        <f t="shared" si="1"/>
        <v>47.676428571428573</v>
      </c>
    </row>
    <row r="133" spans="1:6" x14ac:dyDescent="0.25">
      <c r="A133" s="43"/>
      <c r="B133" s="43" t="s">
        <v>194</v>
      </c>
      <c r="C133" s="44" t="s">
        <v>195</v>
      </c>
      <c r="D133" s="79">
        <v>1000</v>
      </c>
      <c r="E133" s="79">
        <v>0</v>
      </c>
      <c r="F133" s="129">
        <f t="shared" ref="F133:F155" si="2">E133/D133*100</f>
        <v>0</v>
      </c>
    </row>
    <row r="134" spans="1:6" x14ac:dyDescent="0.25">
      <c r="A134" s="43"/>
      <c r="B134" s="43" t="s">
        <v>198</v>
      </c>
      <c r="C134" s="44" t="s">
        <v>199</v>
      </c>
      <c r="D134" s="79">
        <v>400</v>
      </c>
      <c r="E134" s="79">
        <v>667.47</v>
      </c>
      <c r="F134" s="129">
        <f t="shared" si="2"/>
        <v>166.86750000000001</v>
      </c>
    </row>
    <row r="135" spans="1:6" x14ac:dyDescent="0.25">
      <c r="A135" s="75" t="s">
        <v>35</v>
      </c>
      <c r="B135" s="75" t="s">
        <v>113</v>
      </c>
      <c r="C135" s="76" t="s">
        <v>114</v>
      </c>
      <c r="D135" s="77">
        <v>200</v>
      </c>
      <c r="E135" s="77">
        <v>100.88</v>
      </c>
      <c r="F135" s="127">
        <f t="shared" si="2"/>
        <v>50.44</v>
      </c>
    </row>
    <row r="136" spans="1:6" x14ac:dyDescent="0.25">
      <c r="A136" s="40" t="s">
        <v>38</v>
      </c>
      <c r="B136" s="40" t="s">
        <v>103</v>
      </c>
      <c r="C136" s="41" t="s">
        <v>104</v>
      </c>
      <c r="D136" s="78">
        <v>200</v>
      </c>
      <c r="E136" s="78">
        <v>100.88</v>
      </c>
      <c r="F136" s="128">
        <f t="shared" si="2"/>
        <v>50.44</v>
      </c>
    </row>
    <row r="137" spans="1:6" x14ac:dyDescent="0.25">
      <c r="A137" s="43"/>
      <c r="B137" s="43" t="s">
        <v>145</v>
      </c>
      <c r="C137" s="44" t="s">
        <v>146</v>
      </c>
      <c r="D137" s="79">
        <v>200</v>
      </c>
      <c r="E137" s="79">
        <v>100.88</v>
      </c>
      <c r="F137" s="129">
        <f t="shared" si="2"/>
        <v>50.44</v>
      </c>
    </row>
    <row r="138" spans="1:6" x14ac:dyDescent="0.25">
      <c r="A138" s="75" t="s">
        <v>35</v>
      </c>
      <c r="B138" s="75" t="s">
        <v>208</v>
      </c>
      <c r="C138" s="76" t="s">
        <v>209</v>
      </c>
      <c r="D138" s="77">
        <v>0</v>
      </c>
      <c r="E138" s="77">
        <v>5157.7</v>
      </c>
      <c r="F138" s="127">
        <v>0</v>
      </c>
    </row>
    <row r="139" spans="1:6" x14ac:dyDescent="0.25">
      <c r="A139" s="40" t="s">
        <v>38</v>
      </c>
      <c r="B139" s="40" t="s">
        <v>103</v>
      </c>
      <c r="C139" s="41" t="s">
        <v>104</v>
      </c>
      <c r="D139" s="78">
        <v>0</v>
      </c>
      <c r="E139" s="78">
        <v>5157.7</v>
      </c>
      <c r="F139" s="128">
        <v>0</v>
      </c>
    </row>
    <row r="140" spans="1:6" x14ac:dyDescent="0.25">
      <c r="A140" s="43"/>
      <c r="B140" s="43" t="s">
        <v>115</v>
      </c>
      <c r="C140" s="44" t="s">
        <v>116</v>
      </c>
      <c r="D140" s="79">
        <v>0</v>
      </c>
      <c r="E140" s="79">
        <v>5157.7</v>
      </c>
      <c r="F140" s="129">
        <v>0</v>
      </c>
    </row>
    <row r="141" spans="1:6" x14ac:dyDescent="0.25">
      <c r="A141" s="43"/>
      <c r="B141" s="43" t="s">
        <v>107</v>
      </c>
      <c r="C141" s="44" t="s">
        <v>108</v>
      </c>
      <c r="D141" s="79">
        <v>0</v>
      </c>
      <c r="E141" s="79">
        <v>0</v>
      </c>
      <c r="F141" s="129">
        <v>0</v>
      </c>
    </row>
    <row r="142" spans="1:6" x14ac:dyDescent="0.25">
      <c r="A142" s="43"/>
      <c r="B142" s="43" t="s">
        <v>145</v>
      </c>
      <c r="C142" s="44" t="s">
        <v>146</v>
      </c>
      <c r="D142" s="79">
        <v>0</v>
      </c>
      <c r="E142" s="79">
        <v>0</v>
      </c>
      <c r="F142" s="129">
        <v>0</v>
      </c>
    </row>
    <row r="143" spans="1:6" ht="22.5" x14ac:dyDescent="0.25">
      <c r="A143" s="72" t="s">
        <v>99</v>
      </c>
      <c r="B143" s="72" t="s">
        <v>151</v>
      </c>
      <c r="C143" s="73" t="s">
        <v>210</v>
      </c>
      <c r="D143" s="74">
        <v>1236900</v>
      </c>
      <c r="E143" s="74">
        <v>1325742.1499999999</v>
      </c>
      <c r="F143" s="126">
        <f t="shared" si="2"/>
        <v>107.18264613145767</v>
      </c>
    </row>
    <row r="144" spans="1:6" x14ac:dyDescent="0.25">
      <c r="A144" s="75" t="s">
        <v>35</v>
      </c>
      <c r="B144" s="75" t="s">
        <v>184</v>
      </c>
      <c r="C144" s="76" t="s">
        <v>185</v>
      </c>
      <c r="D144" s="77">
        <v>1236900</v>
      </c>
      <c r="E144" s="77">
        <f>E145+E149</f>
        <v>1325742.1500000001</v>
      </c>
      <c r="F144" s="127">
        <f t="shared" si="2"/>
        <v>107.18264613145769</v>
      </c>
    </row>
    <row r="145" spans="1:6" x14ac:dyDescent="0.25">
      <c r="A145" s="40" t="s">
        <v>38</v>
      </c>
      <c r="B145" s="40" t="s">
        <v>176</v>
      </c>
      <c r="C145" s="41" t="s">
        <v>177</v>
      </c>
      <c r="D145" s="78">
        <v>1234100</v>
      </c>
      <c r="E145" s="78">
        <f>E146+E147+E148</f>
        <v>1322163.54</v>
      </c>
      <c r="F145" s="128">
        <f t="shared" si="2"/>
        <v>107.13585122761526</v>
      </c>
    </row>
    <row r="146" spans="1:6" x14ac:dyDescent="0.25">
      <c r="A146" s="43"/>
      <c r="B146" s="43" t="s">
        <v>178</v>
      </c>
      <c r="C146" s="44" t="s">
        <v>179</v>
      </c>
      <c r="D146" s="79">
        <v>1000000</v>
      </c>
      <c r="E146" s="79">
        <v>1103173.72</v>
      </c>
      <c r="F146" s="129">
        <f t="shared" si="2"/>
        <v>110.31737200000001</v>
      </c>
    </row>
    <row r="147" spans="1:6" x14ac:dyDescent="0.25">
      <c r="A147" s="43"/>
      <c r="B147" s="43" t="s">
        <v>180</v>
      </c>
      <c r="C147" s="44" t="s">
        <v>181</v>
      </c>
      <c r="D147" s="79">
        <v>34100</v>
      </c>
      <c r="E147" s="79">
        <v>40321.370000000003</v>
      </c>
      <c r="F147" s="129">
        <f t="shared" si="2"/>
        <v>118.24448680351907</v>
      </c>
    </row>
    <row r="148" spans="1:6" x14ac:dyDescent="0.25">
      <c r="A148" s="43"/>
      <c r="B148" s="43" t="s">
        <v>182</v>
      </c>
      <c r="C148" s="44" t="s">
        <v>183</v>
      </c>
      <c r="D148" s="79">
        <v>200000</v>
      </c>
      <c r="E148" s="79">
        <v>178668.45</v>
      </c>
      <c r="F148" s="129">
        <f t="shared" si="2"/>
        <v>89.334225000000004</v>
      </c>
    </row>
    <row r="149" spans="1:6" x14ac:dyDescent="0.25">
      <c r="A149" s="40"/>
      <c r="B149" s="40" t="s">
        <v>103</v>
      </c>
      <c r="C149" s="41" t="s">
        <v>104</v>
      </c>
      <c r="D149" s="78">
        <v>2800</v>
      </c>
      <c r="E149" s="78">
        <f>E150+E151</f>
        <v>3578.6099999999997</v>
      </c>
      <c r="F149" s="128">
        <f t="shared" si="2"/>
        <v>127.80749999999999</v>
      </c>
    </row>
    <row r="150" spans="1:6" x14ac:dyDescent="0.25">
      <c r="A150" s="43"/>
      <c r="B150" s="43" t="s">
        <v>125</v>
      </c>
      <c r="C150" s="44" t="s">
        <v>126</v>
      </c>
      <c r="D150" s="79">
        <v>800</v>
      </c>
      <c r="E150" s="79">
        <v>1590.61</v>
      </c>
      <c r="F150" s="129">
        <f t="shared" si="2"/>
        <v>198.82624999999999</v>
      </c>
    </row>
    <row r="151" spans="1:6" x14ac:dyDescent="0.25">
      <c r="A151" s="43"/>
      <c r="B151" s="43" t="s">
        <v>211</v>
      </c>
      <c r="C151" s="44" t="s">
        <v>212</v>
      </c>
      <c r="D151" s="79">
        <v>2000</v>
      </c>
      <c r="E151" s="79">
        <v>1988</v>
      </c>
      <c r="F151" s="129">
        <f t="shared" si="2"/>
        <v>99.4</v>
      </c>
    </row>
    <row r="152" spans="1:6" ht="22.5" x14ac:dyDescent="0.25">
      <c r="A152" s="72" t="s">
        <v>163</v>
      </c>
      <c r="B152" s="72" t="s">
        <v>213</v>
      </c>
      <c r="C152" s="73" t="s">
        <v>214</v>
      </c>
      <c r="D152" s="74">
        <v>6261.4</v>
      </c>
      <c r="E152" s="74">
        <v>6655.4</v>
      </c>
      <c r="F152" s="126">
        <f t="shared" si="2"/>
        <v>106.29252243907112</v>
      </c>
    </row>
    <row r="153" spans="1:6" x14ac:dyDescent="0.25">
      <c r="A153" s="75" t="s">
        <v>35</v>
      </c>
      <c r="B153" s="75" t="s">
        <v>184</v>
      </c>
      <c r="C153" s="76" t="s">
        <v>185</v>
      </c>
      <c r="D153" s="77">
        <v>6261.4</v>
      </c>
      <c r="E153" s="77">
        <v>6655.4</v>
      </c>
      <c r="F153" s="127">
        <f t="shared" si="2"/>
        <v>106.29252243907112</v>
      </c>
    </row>
    <row r="154" spans="1:6" x14ac:dyDescent="0.25">
      <c r="A154" s="40" t="s">
        <v>38</v>
      </c>
      <c r="B154" s="40" t="s">
        <v>103</v>
      </c>
      <c r="C154" s="41" t="s">
        <v>104</v>
      </c>
      <c r="D154" s="78">
        <v>6261.4</v>
      </c>
      <c r="E154" s="78">
        <v>6655.4</v>
      </c>
      <c r="F154" s="128">
        <f t="shared" si="2"/>
        <v>106.29252243907112</v>
      </c>
    </row>
    <row r="155" spans="1:6" x14ac:dyDescent="0.25">
      <c r="A155" s="43"/>
      <c r="B155" s="43" t="s">
        <v>117</v>
      </c>
      <c r="C155" s="44" t="s">
        <v>118</v>
      </c>
      <c r="D155" s="79">
        <v>6261.4</v>
      </c>
      <c r="E155" s="79">
        <v>6655.4</v>
      </c>
      <c r="F155" s="129">
        <f t="shared" si="2"/>
        <v>106.29252243907112</v>
      </c>
    </row>
    <row r="156" spans="1:6" ht="22.5" x14ac:dyDescent="0.25">
      <c r="A156" s="31" t="s">
        <v>253</v>
      </c>
      <c r="B156" s="31" t="s">
        <v>254</v>
      </c>
      <c r="C156" s="32" t="s">
        <v>251</v>
      </c>
      <c r="D156" s="65">
        <v>0</v>
      </c>
      <c r="E156" s="65">
        <v>698.91</v>
      </c>
      <c r="F156" s="123">
        <v>0</v>
      </c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 RAČUNA PRIHODA I RASHOD</vt:lpstr>
      <vt:lpstr>IZVRŠENJE PRIHODA PO EKONOMSKOJ</vt:lpstr>
      <vt:lpstr>IZVRŠENJE RASHODA 2024.</vt:lpstr>
      <vt:lpstr>IZVRŠENJE PREMA IZVORIMA FINANC</vt:lpstr>
      <vt:lpstr>IZVJEŠTAJ O RASHODIMA PREMA FUN</vt:lpstr>
      <vt:lpstr>POSEBNI DIO-RASHOD PROGRAMSKA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Ivan Štefančić</cp:lastModifiedBy>
  <cp:lastPrinted>2025-03-27T07:37:09Z</cp:lastPrinted>
  <dcterms:created xsi:type="dcterms:W3CDTF">2015-06-05T18:19:34Z</dcterms:created>
  <dcterms:modified xsi:type="dcterms:W3CDTF">2025-03-28T07:45:33Z</dcterms:modified>
</cp:coreProperties>
</file>